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\\192.168.1.7\Contabilidad\Documentos de Contabilidad - INAFOCAM\DOCUMENTOS - CONTABILIDAD\Ejecución Presupuestaria\"/>
    </mc:Choice>
  </mc:AlternateContent>
  <xr:revisionPtr revIDLastSave="0" documentId="13_ncr:1_{A789E571-2B9C-4999-9D6E-B0D0195ABEA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ortal SIGEF" sheetId="26" r:id="rId1"/>
    <sheet name="Ejecución SIGEF" sheetId="25" r:id="rId2"/>
  </sheets>
  <definedNames>
    <definedName name="_xlnm._FilterDatabase" localSheetId="1" hidden="1">'Ejecución SIGEF'!$B$9:$R$94</definedName>
    <definedName name="_xlnm.Print_Titles" localSheetId="1">'Ejecución SIGEF'!$1:$9</definedName>
    <definedName name="_xlnm.Print_Titles" localSheetId="0">'Portal SIGEF'!$1:$8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3" i="26" l="1"/>
  <c r="P37" i="25"/>
  <c r="N85" i="26" l="1"/>
  <c r="N60" i="26"/>
  <c r="N58" i="26"/>
  <c r="N57" i="26"/>
  <c r="N54" i="26"/>
  <c r="N53" i="26"/>
  <c r="N37" i="26"/>
  <c r="N35" i="26"/>
  <c r="N33" i="26"/>
  <c r="N32" i="26"/>
  <c r="N31" i="26"/>
  <c r="N30" i="26"/>
  <c r="N29" i="26"/>
  <c r="N28" i="26"/>
  <c r="N27" i="26"/>
  <c r="N25" i="26"/>
  <c r="N24" i="26"/>
  <c r="N23" i="26"/>
  <c r="N22" i="26"/>
  <c r="N21" i="26"/>
  <c r="N20" i="26"/>
  <c r="N19" i="26"/>
  <c r="N18" i="26"/>
  <c r="N17" i="26"/>
  <c r="N15" i="26"/>
  <c r="N12" i="26"/>
  <c r="N11" i="26"/>
  <c r="N94" i="25"/>
  <c r="E12" i="26"/>
  <c r="F12" i="26"/>
  <c r="G12" i="26"/>
  <c r="H12" i="26"/>
  <c r="I12" i="26"/>
  <c r="J12" i="26"/>
  <c r="K12" i="26"/>
  <c r="L12" i="26"/>
  <c r="M12" i="26"/>
  <c r="O12" i="26"/>
  <c r="D12" i="26"/>
  <c r="E11" i="26"/>
  <c r="F11" i="26"/>
  <c r="G11" i="26"/>
  <c r="H11" i="26"/>
  <c r="I11" i="26"/>
  <c r="J11" i="26"/>
  <c r="K11" i="26"/>
  <c r="L11" i="26"/>
  <c r="M11" i="26"/>
  <c r="O11" i="26"/>
  <c r="D11" i="26"/>
  <c r="E27" i="26"/>
  <c r="F27" i="26"/>
  <c r="G27" i="26"/>
  <c r="H27" i="26"/>
  <c r="I27" i="26"/>
  <c r="J27" i="26"/>
  <c r="K27" i="26"/>
  <c r="L27" i="26"/>
  <c r="M27" i="26"/>
  <c r="O27" i="26"/>
  <c r="E28" i="26"/>
  <c r="F28" i="26"/>
  <c r="G28" i="26"/>
  <c r="H28" i="26"/>
  <c r="I28" i="26"/>
  <c r="J28" i="26"/>
  <c r="K28" i="26"/>
  <c r="L28" i="26"/>
  <c r="M28" i="26"/>
  <c r="O28" i="26"/>
  <c r="E29" i="26"/>
  <c r="F29" i="26"/>
  <c r="G29" i="26"/>
  <c r="H29" i="26"/>
  <c r="I29" i="26"/>
  <c r="J29" i="26"/>
  <c r="K29" i="26"/>
  <c r="L29" i="26"/>
  <c r="M29" i="26"/>
  <c r="O29" i="26"/>
  <c r="E30" i="26"/>
  <c r="F30" i="26"/>
  <c r="G30" i="26"/>
  <c r="H30" i="26"/>
  <c r="I30" i="26"/>
  <c r="J30" i="26"/>
  <c r="K30" i="26"/>
  <c r="L30" i="26"/>
  <c r="M30" i="26"/>
  <c r="O30" i="26"/>
  <c r="E31" i="26"/>
  <c r="F31" i="26"/>
  <c r="G31" i="26"/>
  <c r="H31" i="26"/>
  <c r="I31" i="26"/>
  <c r="J31" i="26"/>
  <c r="K31" i="26"/>
  <c r="L31" i="26"/>
  <c r="M31" i="26"/>
  <c r="O31" i="26"/>
  <c r="E32" i="26"/>
  <c r="F32" i="26"/>
  <c r="G32" i="26"/>
  <c r="H32" i="26"/>
  <c r="I32" i="26"/>
  <c r="J32" i="26"/>
  <c r="K32" i="26"/>
  <c r="L32" i="26"/>
  <c r="M32" i="26"/>
  <c r="O32" i="26"/>
  <c r="E33" i="26"/>
  <c r="F33" i="26"/>
  <c r="G33" i="26"/>
  <c r="H33" i="26"/>
  <c r="I33" i="26"/>
  <c r="J33" i="26"/>
  <c r="K33" i="26"/>
  <c r="L33" i="26"/>
  <c r="M33" i="26"/>
  <c r="O33" i="26"/>
  <c r="E35" i="26"/>
  <c r="F35" i="26"/>
  <c r="G35" i="26"/>
  <c r="H35" i="26"/>
  <c r="I35" i="26"/>
  <c r="J35" i="26"/>
  <c r="K35" i="26"/>
  <c r="L35" i="26"/>
  <c r="M35" i="26"/>
  <c r="O35" i="26"/>
  <c r="D35" i="26"/>
  <c r="D33" i="26"/>
  <c r="D32" i="26"/>
  <c r="D31" i="26"/>
  <c r="D30" i="26"/>
  <c r="D29" i="26"/>
  <c r="D28" i="26"/>
  <c r="D27" i="26"/>
  <c r="F23" i="26"/>
  <c r="G23" i="26"/>
  <c r="H23" i="26"/>
  <c r="I23" i="26"/>
  <c r="J23" i="26"/>
  <c r="K23" i="26"/>
  <c r="L23" i="26"/>
  <c r="M23" i="26"/>
  <c r="E23" i="26"/>
  <c r="D23" i="26"/>
  <c r="E60" i="26"/>
  <c r="F60" i="26"/>
  <c r="G60" i="26"/>
  <c r="H60" i="26"/>
  <c r="I60" i="26"/>
  <c r="J60" i="26"/>
  <c r="K60" i="26"/>
  <c r="L60" i="26"/>
  <c r="M60" i="26"/>
  <c r="O60" i="26"/>
  <c r="E37" i="26"/>
  <c r="F37" i="26"/>
  <c r="G37" i="26"/>
  <c r="H37" i="26"/>
  <c r="I37" i="26"/>
  <c r="J37" i="26"/>
  <c r="K37" i="26"/>
  <c r="L37" i="26"/>
  <c r="M37" i="26"/>
  <c r="O37" i="26"/>
  <c r="D37" i="26"/>
  <c r="E17" i="26"/>
  <c r="F17" i="26"/>
  <c r="G17" i="26"/>
  <c r="H17" i="26"/>
  <c r="I17" i="26"/>
  <c r="J17" i="26"/>
  <c r="K17" i="26"/>
  <c r="L17" i="26"/>
  <c r="M17" i="26"/>
  <c r="O17" i="26"/>
  <c r="E18" i="26"/>
  <c r="F18" i="26"/>
  <c r="G18" i="26"/>
  <c r="H18" i="26"/>
  <c r="I18" i="26"/>
  <c r="J18" i="26"/>
  <c r="K18" i="26"/>
  <c r="L18" i="26"/>
  <c r="M18" i="26"/>
  <c r="O18" i="26"/>
  <c r="E19" i="26"/>
  <c r="F19" i="26"/>
  <c r="G19" i="26"/>
  <c r="H19" i="26"/>
  <c r="I19" i="26"/>
  <c r="J19" i="26"/>
  <c r="K19" i="26"/>
  <c r="L19" i="26"/>
  <c r="M19" i="26"/>
  <c r="O19" i="26"/>
  <c r="E20" i="26"/>
  <c r="F20" i="26"/>
  <c r="G20" i="26"/>
  <c r="H20" i="26"/>
  <c r="I20" i="26"/>
  <c r="J20" i="26"/>
  <c r="K20" i="26"/>
  <c r="L20" i="26"/>
  <c r="M20" i="26"/>
  <c r="O20" i="26"/>
  <c r="E21" i="26"/>
  <c r="F21" i="26"/>
  <c r="G21" i="26"/>
  <c r="H21" i="26"/>
  <c r="I21" i="26"/>
  <c r="J21" i="26"/>
  <c r="K21" i="26"/>
  <c r="L21" i="26"/>
  <c r="M21" i="26"/>
  <c r="O21" i="26"/>
  <c r="E22" i="26"/>
  <c r="F22" i="26"/>
  <c r="G22" i="26"/>
  <c r="H22" i="26"/>
  <c r="I22" i="26"/>
  <c r="J22" i="26"/>
  <c r="K22" i="26"/>
  <c r="L22" i="26"/>
  <c r="M22" i="26"/>
  <c r="O22" i="26"/>
  <c r="E24" i="26"/>
  <c r="F24" i="26"/>
  <c r="G24" i="26"/>
  <c r="H24" i="26"/>
  <c r="I24" i="26"/>
  <c r="J24" i="26"/>
  <c r="K24" i="26"/>
  <c r="L24" i="26"/>
  <c r="M24" i="26"/>
  <c r="O24" i="26"/>
  <c r="E25" i="26"/>
  <c r="F25" i="26"/>
  <c r="G25" i="26"/>
  <c r="H25" i="26"/>
  <c r="I25" i="26"/>
  <c r="J25" i="26"/>
  <c r="K25" i="26"/>
  <c r="L25" i="26"/>
  <c r="M25" i="26"/>
  <c r="O25" i="26"/>
  <c r="D25" i="26"/>
  <c r="D24" i="26"/>
  <c r="D22" i="26"/>
  <c r="D21" i="26"/>
  <c r="D20" i="26"/>
  <c r="D19" i="26"/>
  <c r="D18" i="26"/>
  <c r="D17" i="26"/>
  <c r="E15" i="26"/>
  <c r="F15" i="26"/>
  <c r="G15" i="26"/>
  <c r="H15" i="26"/>
  <c r="I15" i="26"/>
  <c r="J15" i="26"/>
  <c r="K15" i="26"/>
  <c r="L15" i="26"/>
  <c r="M15" i="26"/>
  <c r="O15" i="26"/>
  <c r="D15" i="26"/>
  <c r="D13" i="26"/>
  <c r="E53" i="26"/>
  <c r="F53" i="26"/>
  <c r="G53" i="26"/>
  <c r="H53" i="26"/>
  <c r="I53" i="26"/>
  <c r="J53" i="26"/>
  <c r="K53" i="26"/>
  <c r="L53" i="26"/>
  <c r="M53" i="26"/>
  <c r="O53" i="26"/>
  <c r="E54" i="26"/>
  <c r="F54" i="26"/>
  <c r="G54" i="26"/>
  <c r="H54" i="26"/>
  <c r="I54" i="26"/>
  <c r="J54" i="26"/>
  <c r="K54" i="26"/>
  <c r="L54" i="26"/>
  <c r="M54" i="26"/>
  <c r="O54" i="26"/>
  <c r="E57" i="26"/>
  <c r="F57" i="26"/>
  <c r="G57" i="26"/>
  <c r="H57" i="26"/>
  <c r="I57" i="26"/>
  <c r="J57" i="26"/>
  <c r="K57" i="26"/>
  <c r="L57" i="26"/>
  <c r="M57" i="26"/>
  <c r="O57" i="26"/>
  <c r="E58" i="26"/>
  <c r="F58" i="26"/>
  <c r="G58" i="26"/>
  <c r="H58" i="26"/>
  <c r="I58" i="26"/>
  <c r="J58" i="26"/>
  <c r="K58" i="26"/>
  <c r="L58" i="26"/>
  <c r="M58" i="26"/>
  <c r="O58" i="26"/>
  <c r="D60" i="26"/>
  <c r="D58" i="26"/>
  <c r="D57" i="26"/>
  <c r="D53" i="26"/>
  <c r="K94" i="25"/>
  <c r="E94" i="25"/>
  <c r="F94" i="25"/>
  <c r="G94" i="25"/>
  <c r="H94" i="25"/>
  <c r="I94" i="25"/>
  <c r="J94" i="25"/>
  <c r="L94" i="25"/>
  <c r="M94" i="25"/>
  <c r="O94" i="25"/>
  <c r="D94" i="25"/>
  <c r="P91" i="25"/>
  <c r="P87" i="25"/>
  <c r="N74" i="26" l="1"/>
  <c r="N87" i="26" s="1"/>
  <c r="J74" i="26"/>
  <c r="F74" i="26"/>
  <c r="M74" i="26"/>
  <c r="E74" i="26"/>
  <c r="P12" i="26"/>
  <c r="G74" i="26"/>
  <c r="O74" i="26"/>
  <c r="I74" i="26"/>
  <c r="L74" i="26"/>
  <c r="K74" i="26"/>
  <c r="H74" i="26"/>
  <c r="P12" i="25"/>
  <c r="P13" i="25"/>
  <c r="P14" i="25"/>
  <c r="P15" i="25"/>
  <c r="P16" i="25"/>
  <c r="P17" i="25"/>
  <c r="P18" i="25"/>
  <c r="P19" i="25"/>
  <c r="P20" i="25"/>
  <c r="P21" i="25"/>
  <c r="P22" i="25"/>
  <c r="P23" i="25"/>
  <c r="P24" i="25"/>
  <c r="P25" i="25"/>
  <c r="P26" i="25"/>
  <c r="P27" i="25"/>
  <c r="P28" i="25"/>
  <c r="P29" i="25"/>
  <c r="P30" i="25"/>
  <c r="P31" i="25"/>
  <c r="P32" i="25"/>
  <c r="P33" i="25"/>
  <c r="P34" i="25"/>
  <c r="P35" i="25"/>
  <c r="P36" i="25"/>
  <c r="P38" i="25"/>
  <c r="P39" i="25"/>
  <c r="P40" i="25"/>
  <c r="P41" i="25"/>
  <c r="P42" i="25"/>
  <c r="P43" i="25"/>
  <c r="P44" i="25"/>
  <c r="P45" i="25"/>
  <c r="P46" i="25"/>
  <c r="P47" i="25"/>
  <c r="P48" i="25"/>
  <c r="P49" i="25"/>
  <c r="P50" i="25"/>
  <c r="P51" i="25"/>
  <c r="P52" i="25"/>
  <c r="P53" i="25"/>
  <c r="P54" i="25"/>
  <c r="P55" i="25"/>
  <c r="P56" i="25"/>
  <c r="P57" i="25"/>
  <c r="P58" i="25"/>
  <c r="P59" i="25"/>
  <c r="P60" i="25"/>
  <c r="P61" i="25"/>
  <c r="P62" i="25"/>
  <c r="P63" i="25"/>
  <c r="P64" i="25"/>
  <c r="P65" i="25"/>
  <c r="P66" i="25"/>
  <c r="P67" i="25"/>
  <c r="P68" i="25"/>
  <c r="P69" i="25"/>
  <c r="P70" i="25"/>
  <c r="P71" i="25"/>
  <c r="P72" i="25"/>
  <c r="P73" i="25"/>
  <c r="P74" i="25"/>
  <c r="P75" i="25"/>
  <c r="P76" i="25"/>
  <c r="P77" i="25"/>
  <c r="P78" i="25"/>
  <c r="P79" i="25"/>
  <c r="P80" i="25"/>
  <c r="P81" i="25"/>
  <c r="P82" i="25"/>
  <c r="P83" i="25"/>
  <c r="P84" i="25"/>
  <c r="P85" i="25"/>
  <c r="P86" i="25"/>
  <c r="P88" i="25"/>
  <c r="P89" i="25"/>
  <c r="P90" i="25"/>
  <c r="P92" i="25"/>
  <c r="P93" i="25"/>
  <c r="P11" i="25"/>
  <c r="P94" i="25" l="1"/>
  <c r="L85" i="26"/>
  <c r="M85" i="26"/>
  <c r="O85" i="26"/>
  <c r="P78" i="26"/>
  <c r="P79" i="26"/>
  <c r="P80" i="26"/>
  <c r="P81" i="26"/>
  <c r="P82" i="26"/>
  <c r="P83" i="26"/>
  <c r="P84" i="26"/>
  <c r="P77" i="26"/>
  <c r="P76" i="26"/>
  <c r="P72" i="26"/>
  <c r="P73" i="26"/>
  <c r="P71" i="26"/>
  <c r="P69" i="26"/>
  <c r="P68" i="26"/>
  <c r="P64" i="26"/>
  <c r="P65" i="26"/>
  <c r="P66" i="26"/>
  <c r="P63" i="26"/>
  <c r="P55" i="26"/>
  <c r="P56" i="26"/>
  <c r="P57" i="26"/>
  <c r="P58" i="26"/>
  <c r="P59" i="26"/>
  <c r="P61" i="26"/>
  <c r="P46" i="26"/>
  <c r="P47" i="26"/>
  <c r="P48" i="26"/>
  <c r="P49" i="26"/>
  <c r="P50" i="26"/>
  <c r="P51" i="26"/>
  <c r="P45" i="26"/>
  <c r="P38" i="26"/>
  <c r="P39" i="26"/>
  <c r="P40" i="26"/>
  <c r="P41" i="26"/>
  <c r="P42" i="26"/>
  <c r="P43" i="26"/>
  <c r="P34" i="26"/>
  <c r="P13" i="26"/>
  <c r="P14" i="26"/>
  <c r="P85" i="26" l="1"/>
  <c r="P24" i="26"/>
  <c r="D54" i="26"/>
  <c r="D74" i="26" s="1"/>
  <c r="K85" i="26"/>
  <c r="K87" i="26" s="1"/>
  <c r="J85" i="26"/>
  <c r="I85" i="26"/>
  <c r="H85" i="26"/>
  <c r="G85" i="26"/>
  <c r="F85" i="26"/>
  <c r="E85" i="26"/>
  <c r="D85" i="26"/>
  <c r="P30" i="26" l="1"/>
  <c r="P37" i="26"/>
  <c r="P19" i="26"/>
  <c r="P35" i="26"/>
  <c r="P53" i="26"/>
  <c r="P54" i="26"/>
  <c r="P32" i="26"/>
  <c r="P28" i="26"/>
  <c r="P29" i="26"/>
  <c r="P60" i="26"/>
  <c r="P31" i="26"/>
  <c r="P27" i="26"/>
  <c r="P25" i="26"/>
  <c r="P15" i="26"/>
  <c r="P18" i="26"/>
  <c r="P22" i="26"/>
  <c r="P21" i="26"/>
  <c r="P17" i="26"/>
  <c r="P11" i="26"/>
  <c r="P20" i="26"/>
  <c r="P23" i="26"/>
  <c r="M87" i="26"/>
  <c r="J87" i="26"/>
  <c r="L87" i="26"/>
  <c r="G87" i="26"/>
  <c r="H87" i="26"/>
  <c r="I87" i="26"/>
  <c r="E87" i="26"/>
  <c r="D87" i="26"/>
  <c r="F87" i="26"/>
  <c r="O87" i="26"/>
  <c r="P33" i="26" l="1"/>
  <c r="P74" i="26" s="1"/>
  <c r="P87" i="26" s="1"/>
  <c r="P92" i="26" s="1"/>
</calcChain>
</file>

<file path=xl/sharedStrings.xml><?xml version="1.0" encoding="utf-8"?>
<sst xmlns="http://schemas.openxmlformats.org/spreadsheetml/2006/main" count="357" uniqueCount="330">
  <si>
    <t>Total Gastos</t>
  </si>
  <si>
    <t>TOTAL APLICACIONES FINANCIERAS</t>
  </si>
  <si>
    <t>TOTAL GASTOS Y APLICACIONES FINANCIERAS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</si>
  <si>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</si>
  <si>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</si>
  <si>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</si>
  <si>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</si>
  <si>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</si>
  <si>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</si>
  <si>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</si>
  <si>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</si>
  <si>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</si>
  <si>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</si>
  <si>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</si>
  <si>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</si>
  <si>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Cuenta No.</t>
  </si>
  <si>
    <t>Detalle de Cuenta</t>
  </si>
  <si>
    <t>GASTOS</t>
  </si>
  <si>
    <t>2.2.8</t>
  </si>
  <si>
    <t>2.2.9</t>
  </si>
  <si>
    <t>REMUNERACIONES Y CONTRIBUCIONES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</si>
  <si>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</si>
  <si>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</si>
  <si>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</si>
  <si>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</si>
  <si>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</si>
  <si>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CONTRATACIÓN DE SERVICIOS</t>
  </si>
  <si>
    <t>2.6.6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</si>
  <si>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</si>
  <si>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</si>
  <si>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</si>
  <si>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</si>
  <si>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</si>
  <si>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</si>
  <si>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</si>
  <si>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</si>
  <si>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</si>
  <si>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2.4.1</t>
  </si>
  <si>
    <t>2.4.2</t>
  </si>
  <si>
    <t>2.4.3</t>
  </si>
  <si>
    <t>2.4.4</t>
  </si>
  <si>
    <t>2.4.5</t>
  </si>
  <si>
    <t>2.4.7</t>
  </si>
  <si>
    <t>2.4.9</t>
  </si>
  <si>
    <t>2.5.1</t>
  </si>
  <si>
    <t>2.5.2</t>
  </si>
  <si>
    <t>2.5.3</t>
  </si>
  <si>
    <t>2.5.4</t>
  </si>
  <si>
    <t>2.5.5</t>
  </si>
  <si>
    <t>2.5.6</t>
  </si>
  <si>
    <t>2.5.9</t>
  </si>
  <si>
    <t>2.6.1</t>
  </si>
  <si>
    <t>2.6.2</t>
  </si>
  <si>
    <t>2.6.3</t>
  </si>
  <si>
    <t>2.6.4</t>
  </si>
  <si>
    <t>2.6.5</t>
  </si>
  <si>
    <t>2.6.7</t>
  </si>
  <si>
    <t>2.6.8</t>
  </si>
  <si>
    <t>2.6.9</t>
  </si>
  <si>
    <t>2.7.1</t>
  </si>
  <si>
    <t>2.7.2</t>
  </si>
  <si>
    <t>2.7.3</t>
  </si>
  <si>
    <t>2.7.4</t>
  </si>
  <si>
    <t>2.8.1</t>
  </si>
  <si>
    <t>2.8.2</t>
  </si>
  <si>
    <t>2.9.1</t>
  </si>
  <si>
    <t>2.9.2</t>
  </si>
  <si>
    <t>2.9.4</t>
  </si>
  <si>
    <t>SERVICIOS BÁSICOS</t>
  </si>
  <si>
    <t xml:space="preserve"> PUBLICIDAD, IMPRESIÓN Y ENCUADERNACIÓN</t>
  </si>
  <si>
    <t xml:space="preserve"> VIÁTICOS</t>
  </si>
  <si>
    <t>TRANSPORTE Y ALMACENAJE</t>
  </si>
  <si>
    <t xml:space="preserve"> ALQUILERES Y RENTAS</t>
  </si>
  <si>
    <t xml:space="preserve"> SEGUROS</t>
  </si>
  <si>
    <t>SERVICIOS DE CONSERVACIÓN, REPARACIONES MENORES E INSTALACIONES TEMPORALES</t>
  </si>
  <si>
    <t>OTROS SERVICIOS NO INCLUIDOS EN CONCEPTOS ANTERIORES</t>
  </si>
  <si>
    <t>OTRAS CONTRATACIONES DE SERVICIOS</t>
  </si>
  <si>
    <t>MATERIALES Y SUMINISTROS</t>
  </si>
  <si>
    <t>ALIMENTOS Y PRODUCTOS AGROFORESTALES</t>
  </si>
  <si>
    <t>TEXTILES Y VESTUARIOS</t>
  </si>
  <si>
    <t>PRODUCTOS DE PAPEL, CARTÓN E IMPRESOS</t>
  </si>
  <si>
    <t xml:space="preserve"> PRODUCTOS FARMACÉUTICOS</t>
  </si>
  <si>
    <t>PRODUCTOS DE CUERO, CAUCHO Y PLÁSTICO</t>
  </si>
  <si>
    <t xml:space="preserve"> PRODUCTOS DE MINERALES, METÁLICOS Y NO METÁLICOS</t>
  </si>
  <si>
    <t xml:space="preserve"> COMBUSTIBLES, LUBRICANTES, PRODUCTOS QUÍMICOS Y CONEXOS</t>
  </si>
  <si>
    <t>GASTOS QUE SE ASIGNARÁN DURANTE EL EJERCICIO (ART. 32 Y 33 LEY 423-06)</t>
  </si>
  <si>
    <t>PRODUCTOS Y ÚTILES VARIOS</t>
  </si>
  <si>
    <t>TRANSFERENCIAS CORRIENTES</t>
  </si>
  <si>
    <t>TRANSFERENCIAS CORRIENTES AL SECTOR PRIVADO</t>
  </si>
  <si>
    <t>TRANSFERENCIAS CORRIENTES AL  GOBIERNO GENERAL NACIONAL</t>
  </si>
  <si>
    <t>TRANSFERENCIAS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</si>
  <si>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</si>
  <si>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</si>
  <si>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</si>
  <si>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</si>
  <si>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</t>
  </si>
  <si>
    <t>TRANSFERENCIAS DE CAPITAL AL SECTOR PRIVADO</t>
  </si>
  <si>
    <t xml:space="preserve"> TRANSFERENCIAS DE CAPITAL AL GOBIERNO GENERAL  NACIONAL</t>
  </si>
  <si>
    <t xml:space="preserve"> TRANSFERENCIAS DE CAPITAL A GOBIERNOS GENERALES LOCALES</t>
  </si>
  <si>
    <t>TRANSFERENCIAS DE CAPITAL  A EMPRESAS PÚBLICAS NO FINANCIERAS</t>
  </si>
  <si>
    <t>TRANSFERENCIAS DE CAPITAL A INSTITUCIONES PÚBLICAS FINANCIERAS</t>
  </si>
  <si>
    <t>TRANSFERENCIAS DE CAPITAL A OTRAS INSTITUCIONES PÚBLICAS</t>
  </si>
  <si>
    <t>TRANSFERENCIAS DE CAPITAL AL SECTOR EXTERNO</t>
  </si>
  <si>
    <t>BIENES MUEBLES, INMUEBLES E INTANGIBLES</t>
  </si>
  <si>
    <t>MOBILIARIO Y EQUIPO</t>
  </si>
  <si>
    <t xml:space="preserve"> MOBILIARIO Y EQUIPO EDUCACIONAL Y RECREATIVO</t>
  </si>
  <si>
    <t xml:space="preserve"> EQUIPO E INSTRUMENTAL, CIENTÍFICO Y LABORATORIO</t>
  </si>
  <si>
    <t>VEHÍCULOS Y EQUIPO DE TRANSPORTE, TRACCIÓN Y ELEVACIÓN</t>
  </si>
  <si>
    <t xml:space="preserve"> MAQUINARIA, OTROS EQUIPOS Y HERRAMIENTAS</t>
  </si>
  <si>
    <t>EQUIPOS DE DEFENSA Y SEGURIDAD</t>
  </si>
  <si>
    <t>ACTIVOS BIÓLOGICOS CULTIVABLES</t>
  </si>
  <si>
    <t>BIENES INTANGIBLES</t>
  </si>
  <si>
    <t>EDIFICIOS, ESTRUCTURAS, TIERRAS, TERRENOS Y OBJETOS DE VALOR</t>
  </si>
  <si>
    <t>OBRAS</t>
  </si>
  <si>
    <t>OBRAS EN EDIFICACIONES</t>
  </si>
  <si>
    <t>CONSTRUCCIONES EN BIENES CONCESIONADOS</t>
  </si>
  <si>
    <t>GASTOS QUE SE ASIGNARÁN DURANTE EL EJERCICIO PARA INVERSIÓN (ART. 32 Y 33 LEY 423-06)</t>
  </si>
  <si>
    <t>INFRAESTRUCTURA</t>
  </si>
  <si>
    <t>ADQUISICION DE ACTIVOS FINANCIEROS CON FINES DE POLÍTICA</t>
  </si>
  <si>
    <t>GASTOS FINANCIEROS</t>
  </si>
  <si>
    <t>APLICACIONES FINANCIERAS</t>
  </si>
  <si>
    <t>4.1.1</t>
  </si>
  <si>
    <t>4.1.2</t>
  </si>
  <si>
    <t>4.1.7</t>
  </si>
  <si>
    <t>4.2.1</t>
  </si>
  <si>
    <t>4.2.2</t>
  </si>
  <si>
    <t>INCREMENTO DE ACTIVOS FINANCIEROS</t>
  </si>
  <si>
    <t>INCREMENTO DE ACTIVOS FINANCIEROS CORRIENTES</t>
  </si>
  <si>
    <t>INCREMENTO DE ACTIVOS FINANCIEROS NO CORRIENTES</t>
  </si>
  <si>
    <t>DISMINUCIÓN DE PASIVOS</t>
  </si>
  <si>
    <t>DISMINUCIÓN DE PASIVOS CORRIENTES</t>
  </si>
  <si>
    <t>DISMINUCIÓN DE PASIVOS NO CORRIENTES</t>
  </si>
  <si>
    <t>CONCESIÓN DE PRESTAMOS</t>
  </si>
  <si>
    <t>ADQUISICIÓN DE TÍTULOS VALORES REPRESENTATIVOS DE DEUDA</t>
  </si>
  <si>
    <t>INTERESES DE LA DEUDA PÚBLICA INTERNA</t>
  </si>
  <si>
    <t>DISMINUCIÓN DE FONDOS DE TERCEROS</t>
  </si>
  <si>
    <t>DISMINUCIÓN DEPÓSITOS FONDOS DE TERCEROS</t>
  </si>
  <si>
    <t>REPÚBLICA DOMINICANA</t>
  </si>
  <si>
    <t>MINISTERIO DE EDUCACIÓN</t>
  </si>
  <si>
    <t>Instituto nacional de capacitación y formación del magisterio</t>
  </si>
  <si>
    <t>RNC 430017027</t>
  </si>
  <si>
    <t>Valores en RD$</t>
  </si>
  <si>
    <t>INTERESES DE LA DEUDA PUBLICA EXTERNA</t>
  </si>
  <si>
    <t>COMISIONES Y OTROS GASTOS BANCARIOS DE LA DEUDA PÚBLICA</t>
  </si>
  <si>
    <t>Febrero</t>
  </si>
  <si>
    <t>Enero</t>
  </si>
  <si>
    <t xml:space="preserve">Ejecución de Gastos y Aplicaciones Financieras </t>
  </si>
  <si>
    <t>2.1.1.1.01</t>
  </si>
  <si>
    <t>Sueldos fijos</t>
  </si>
  <si>
    <t>2.1.1.2.01</t>
  </si>
  <si>
    <t>Sueldos al personal contratado e igualado</t>
  </si>
  <si>
    <t>2.1.2.2.05</t>
  </si>
  <si>
    <t>Compensación servicios de seguridad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</si>
  <si>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</si>
  <si>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</si>
  <si>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</si>
  <si>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</si>
  <si>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</si>
  <si>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</si>
  <si>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</si>
  <si>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</si>
  <si>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2.2.1.7.01</t>
  </si>
  <si>
    <t>Agua</t>
  </si>
  <si>
    <t>2.2.1.8.01</t>
  </si>
  <si>
    <t>Recolección de residuos sólidos</t>
  </si>
  <si>
    <t>2.2.2.2.01</t>
  </si>
  <si>
    <t>Impresión y encuadernación</t>
  </si>
  <si>
    <t>2.2.3.1.01</t>
  </si>
  <si>
    <t>Viáticos dentro del pais</t>
  </si>
  <si>
    <t>2.2.4.4.01</t>
  </si>
  <si>
    <t>Peaje</t>
  </si>
  <si>
    <t>2.2.6.3.01</t>
  </si>
  <si>
    <t>Seguros de personas</t>
  </si>
  <si>
    <t>2.2.7.2.06</t>
  </si>
  <si>
    <t>Mantenimiento y reparación de equipos de transporte, tracción y elevación</t>
  </si>
  <si>
    <t>2.2.8.7.02</t>
  </si>
  <si>
    <t>Servicios jurídicos</t>
  </si>
  <si>
    <t>2.2.8.7.06</t>
  </si>
  <si>
    <t>Otros servicios técnicos profesionales</t>
  </si>
  <si>
    <t>2.2.9.2.01</t>
  </si>
  <si>
    <t>Servicios de Alimentación</t>
  </si>
  <si>
    <t>2.3.1.1.01</t>
  </si>
  <si>
    <t>Alimentos y bebidas para personas</t>
  </si>
  <si>
    <t>2.3.3.1.01</t>
  </si>
  <si>
    <t>Papel de escritorio</t>
  </si>
  <si>
    <t>2.3.3.2.01</t>
  </si>
  <si>
    <t>Productos de papel y cartón</t>
  </si>
  <si>
    <t>2.3.3.3.01</t>
  </si>
  <si>
    <t>Productos de artes gráficas</t>
  </si>
  <si>
    <t>2.3.4.1.01</t>
  </si>
  <si>
    <t>Productos medicinales para uso humano</t>
  </si>
  <si>
    <t>2.3.5.4.01</t>
  </si>
  <si>
    <t>Artículos de caucho</t>
  </si>
  <si>
    <t>2.3.5.5.01</t>
  </si>
  <si>
    <t>Artículos de plástico</t>
  </si>
  <si>
    <t>2.3.7.2.03</t>
  </si>
  <si>
    <t>Productos químicos de uso personal</t>
  </si>
  <si>
    <t>2.3.9.1.01</t>
  </si>
  <si>
    <t>Material para limpieza</t>
  </si>
  <si>
    <t>2.3.9.2.01</t>
  </si>
  <si>
    <t>Utiles de escritorio, oficina informática y de enseñanza</t>
  </si>
  <si>
    <t>2.3.9.3.01</t>
  </si>
  <si>
    <t>Utiles menores médico quirurgicos</t>
  </si>
  <si>
    <t>2.3.9.9.01</t>
  </si>
  <si>
    <t>Productos y Utiles Varios n.i.p</t>
  </si>
  <si>
    <t>2.4.1.2.01</t>
  </si>
  <si>
    <t>Ayudas y donaciones programadas a hogares y personas</t>
  </si>
  <si>
    <t>2.4.1.4.01</t>
  </si>
  <si>
    <t>Becas nacionales</t>
  </si>
  <si>
    <t>2.6.1.1.01</t>
  </si>
  <si>
    <t>Muebles de oficina y estantería</t>
  </si>
  <si>
    <t>Totales</t>
  </si>
  <si>
    <t>Balance</t>
  </si>
  <si>
    <t>2.2.1.3.01</t>
  </si>
  <si>
    <t>Teléfono local</t>
  </si>
  <si>
    <t>2.2.1.5.01</t>
  </si>
  <si>
    <t>Servicio de internet y televisión por cable</t>
  </si>
  <si>
    <t>2.2.8.6.01</t>
  </si>
  <si>
    <t>Eventos generales</t>
  </si>
  <si>
    <t>2.2.8.7.03</t>
  </si>
  <si>
    <t>Servicios de contabilidad y auditoria</t>
  </si>
  <si>
    <t>2.3.3.4.01</t>
  </si>
  <si>
    <t>Libros, revistas y periódicos</t>
  </si>
  <si>
    <t>Total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</si>
  <si>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</si>
  <si>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</si>
  <si>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</si>
  <si>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 xml:space="preserve">4. Fecha de imputación: último día del mes analizado. </t>
  </si>
  <si>
    <t xml:space="preserve">5. Fecha de registro: el día 10 del mes siguiente al mes analizado. </t>
  </si>
  <si>
    <t>Marzo</t>
  </si>
  <si>
    <t>2.3.5.3.01</t>
  </si>
  <si>
    <t>Llantas y neumáticos</t>
  </si>
  <si>
    <t>2.2.7.2.02</t>
  </si>
  <si>
    <t>Mantenimiento y reparación de equipo para computación</t>
  </si>
  <si>
    <t>Abril</t>
  </si>
  <si>
    <t>2.2.2.1.01</t>
  </si>
  <si>
    <t>Publicidad y propaganda</t>
  </si>
  <si>
    <t>2.2.8.5.03</t>
  </si>
  <si>
    <t>Limpieza e higiene</t>
  </si>
  <si>
    <t>2.2.8.7.05</t>
  </si>
  <si>
    <t>Servicios de informática y sistemas computarizados</t>
  </si>
  <si>
    <t>2.3.1.4.01</t>
  </si>
  <si>
    <t>Madera, corcho y sus manufacturas</t>
  </si>
  <si>
    <t>2.3.6.1.01</t>
  </si>
  <si>
    <t>Productos de cemento</t>
  </si>
  <si>
    <t>2.3.6.3.06</t>
  </si>
  <si>
    <t>2.3.7.1.04</t>
  </si>
  <si>
    <t>Accesorios de metal</t>
  </si>
  <si>
    <t>Gas GLP</t>
  </si>
  <si>
    <t>2.3.7.2.06</t>
  </si>
  <si>
    <t>Pinturas, lacas, barnices, diluyentes y absorbentes para pinturas</t>
  </si>
  <si>
    <t>2.3.9.6.01</t>
  </si>
  <si>
    <t>Productos eléctricos y afines</t>
  </si>
  <si>
    <t>2.6.6.2.01</t>
  </si>
  <si>
    <t>Equipos de seguridad</t>
  </si>
  <si>
    <t>Mayo</t>
  </si>
  <si>
    <t>2.2.8.5.02</t>
  </si>
  <si>
    <t>Lavanderia</t>
  </si>
  <si>
    <t>2.3.1.3.03</t>
  </si>
  <si>
    <t>Productos forestales</t>
  </si>
  <si>
    <t>2.3.6.2.01</t>
  </si>
  <si>
    <t>Productos de vidrio</t>
  </si>
  <si>
    <t>Junio</t>
  </si>
  <si>
    <t>2.1.1.5.03</t>
  </si>
  <si>
    <t>Prestacion laboral por desvinculacion</t>
  </si>
  <si>
    <t>2.1.1.5.04</t>
  </si>
  <si>
    <t>Proporcion de vacaciones no disfrutadas</t>
  </si>
  <si>
    <t>2.2.7.2.04</t>
  </si>
  <si>
    <t>Mantenimiento y reparación de equipos sanitarios y de laboratorio</t>
  </si>
  <si>
    <t>2.3.2.2.01</t>
  </si>
  <si>
    <t>Acabados textiles</t>
  </si>
  <si>
    <t>2.3.6.3.03</t>
  </si>
  <si>
    <t>Estructuras metalicas acabadas</t>
  </si>
  <si>
    <t>2.3.7.1.01</t>
  </si>
  <si>
    <t>Gasolina</t>
  </si>
  <si>
    <t>2.6.1.3.01</t>
  </si>
  <si>
    <t>Equipo computacional</t>
  </si>
  <si>
    <t>2.6.2.3.01</t>
  </si>
  <si>
    <t>Camara fotograficas y de video</t>
  </si>
  <si>
    <t>Instituto Nacional de Capacitación y Formación del Magisterio</t>
  </si>
  <si>
    <t>Julio</t>
  </si>
  <si>
    <t>2.1.2.2.06</t>
  </si>
  <si>
    <t>2.2.3.2.01</t>
  </si>
  <si>
    <t>2.2.6.1.01</t>
  </si>
  <si>
    <t>Seguro de bienes inmuebles e infraestrutura</t>
  </si>
  <si>
    <t>2.2.8.5.01</t>
  </si>
  <si>
    <t>Fumigación</t>
  </si>
  <si>
    <t>Viáticos fuera del pais</t>
  </si>
  <si>
    <t>Incentivo por Rendimiento Individual</t>
  </si>
  <si>
    <r>
      <t xml:space="preserve">6. El objeto </t>
    </r>
    <r>
      <rPr>
        <b/>
        <sz val="12"/>
        <color theme="1"/>
        <rFont val="Century Gothic"/>
        <family val="2"/>
      </rPr>
      <t>2.1</t>
    </r>
    <r>
      <rPr>
        <sz val="12"/>
        <color theme="1"/>
        <rFont val="Century Gothic"/>
        <family val="2"/>
      </rPr>
      <t xml:space="preserve"> en el auxiliar </t>
    </r>
    <r>
      <rPr>
        <b/>
        <sz val="12"/>
        <color theme="1"/>
        <rFont val="Century Gothic"/>
        <family val="2"/>
      </rPr>
      <t xml:space="preserve">2.1.1 </t>
    </r>
    <r>
      <rPr>
        <sz val="12"/>
        <color theme="1"/>
        <rFont val="Century Gothic"/>
        <family val="2"/>
      </rPr>
      <t xml:space="preserve">de remuneraciones presenta un aumento debido a los pagos realizados por prestaciones laborales por desvinculaciones y proporción de vacaciones no disfrutadas al personal desvinculado y el  </t>
    </r>
    <r>
      <rPr>
        <b/>
        <sz val="12"/>
        <color theme="1"/>
        <rFont val="Century Gothic"/>
        <family val="2"/>
      </rPr>
      <t xml:space="preserve">2.1.2 </t>
    </r>
    <r>
      <rPr>
        <sz val="12"/>
        <color theme="1"/>
        <rFont val="Century Gothic"/>
        <family val="2"/>
      </rPr>
      <t>de remuneraciones el pago de incentivo por rendimiento individual al personal activo de la institución.</t>
    </r>
  </si>
  <si>
    <t>Agosto</t>
  </si>
  <si>
    <t>2.2.5.9.01</t>
  </si>
  <si>
    <t>Licencias Informaticas</t>
  </si>
  <si>
    <t>2.3.6.3.04</t>
  </si>
  <si>
    <t>Herramientas menores</t>
  </si>
  <si>
    <t>2.3.7.2.05</t>
  </si>
  <si>
    <t>Insecticidas, fumigantes y otros</t>
  </si>
  <si>
    <t>Septiembre</t>
  </si>
  <si>
    <t>2.2.6.2.01</t>
  </si>
  <si>
    <t>Seguro de bienes muebles</t>
  </si>
  <si>
    <t>2.2.8.7.04</t>
  </si>
  <si>
    <t>Servicios de capacitación</t>
  </si>
  <si>
    <t>2.3.2.3.01</t>
  </si>
  <si>
    <t>Prendas de vestir</t>
  </si>
  <si>
    <t>2.3.7.1.02</t>
  </si>
  <si>
    <t>Gasoil</t>
  </si>
  <si>
    <t>2.3.7.2.99</t>
  </si>
  <si>
    <t>Otros productos químicos y conexos</t>
  </si>
  <si>
    <t>2.6.8.3.01</t>
  </si>
  <si>
    <t>Programas de informática</t>
  </si>
  <si>
    <t>Octubre</t>
  </si>
  <si>
    <t>Noviembre</t>
  </si>
  <si>
    <t xml:space="preserve">Productos métalicos </t>
  </si>
  <si>
    <t>Sueldo Anual No. 13</t>
  </si>
  <si>
    <t>2.1.1.4.01</t>
  </si>
  <si>
    <t>Compensación por cumplimiento de indicadores del MAP</t>
  </si>
  <si>
    <t>2.1.2.2.10</t>
  </si>
  <si>
    <t>Equipos de tecnología de la información y comunicación</t>
  </si>
  <si>
    <t>Sistemas y equipos de climatización</t>
  </si>
  <si>
    <t>2.6.5.4.01</t>
  </si>
  <si>
    <t xml:space="preserve">   Licda. Enriqueta Gonzalez Correa      </t>
  </si>
  <si>
    <t xml:space="preserve">         Preparado por         </t>
  </si>
  <si>
    <t xml:space="preserve"> Encargada de Contabilidad  </t>
  </si>
  <si>
    <t xml:space="preserve">      Lic. Remmy Adames Ramirez      </t>
  </si>
  <si>
    <t xml:space="preserve">        Revisado por  </t>
  </si>
  <si>
    <t xml:space="preserve">    Enc. Depto. Financiero    </t>
  </si>
  <si>
    <t>Diciembre</t>
  </si>
  <si>
    <t>Del 01 de Enero al 31  de Diciembre de 2021</t>
  </si>
  <si>
    <t>2.2.7.2.01</t>
  </si>
  <si>
    <t>Mantenimiento y reparación de mobiliarios y equipos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</si>
</sst>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theme="1"/>
      <name val="Baskerville Old Face"/>
      <family val="1"/>
    </font>
    <font>
      <sz val="20"/>
      <color theme="1"/>
      <name val="Edwardian Script ITC"/>
      <family val="4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28"/>
      <color theme="1"/>
      <name val="Edwardian Script ITC"/>
      <family val="4"/>
    </font>
    <font>
      <sz val="12"/>
      <color rgb="FF000000"/>
      <name val="Century Gothic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</cellStyleXfs>
  <cellXfs count="129">
    <xf numFmtId="0" fontId="0" fillId="0" borderId="0" xfId="0"/>
    <xf numFmtId="164" fontId="0" fillId="0" borderId="0" xfId="1" applyFont="1"/>
    <xf numFmtId="0" fontId="0" fillId="0" borderId="0" xfId="0" applyAlignment="1"/>
    <xf numFmtId="164" fontId="0" fillId="0" borderId="0" xfId="1" applyFont="1" applyFill="1"/>
    <xf numFmtId="0" fontId="0" fillId="0" borderId="0" xfId="0" applyFill="1"/>
    <xf numFmtId="0" fontId="0" fillId="0" borderId="0" xfId="0" applyFont="1" applyFill="1" applyAlignment="1">
      <alignment horizontal="left"/>
    </xf>
    <xf numFmtId="164" fontId="4" fillId="0" borderId="0" xfId="1" applyFont="1"/>
    <xf numFmtId="0" fontId="0" fillId="0" borderId="0" xfId="0" applyFont="1"/>
    <xf numFmtId="0" fontId="0" fillId="0" borderId="0" xfId="0" applyFont="1" applyFill="1"/>
    <xf numFmtId="4" fontId="0" fillId="0" borderId="0" xfId="0" applyNumberFormat="1" applyAlignment="1">
      <alignment horizontal="center"/>
    </xf>
    <xf numFmtId="4" fontId="4" fillId="0" borderId="0" xfId="1" applyNumberFormat="1" applyFont="1"/>
    <xf numFmtId="164" fontId="4" fillId="0" borderId="0" xfId="1" applyFont="1" applyAlignment="1"/>
    <xf numFmtId="164" fontId="0" fillId="0" borderId="0" xfId="1" applyFont="1" applyAlignment="1"/>
    <xf numFmtId="164" fontId="5" fillId="0" borderId="0" xfId="1" applyFont="1" applyFill="1"/>
    <xf numFmtId="0" fontId="5" fillId="0" borderId="0" xfId="0" applyFont="1" applyFill="1"/>
    <xf numFmtId="164" fontId="11" fillId="0" borderId="0" xfId="1" applyFont="1" applyFill="1"/>
    <xf numFmtId="0" fontId="11" fillId="0" borderId="0" xfId="0" applyFont="1" applyFill="1"/>
    <xf numFmtId="164" fontId="11" fillId="0" borderId="0" xfId="0" applyNumberFormat="1" applyFont="1" applyFill="1"/>
    <xf numFmtId="164" fontId="13" fillId="0" borderId="0" xfId="1" applyFont="1" applyFill="1"/>
    <xf numFmtId="164" fontId="15" fillId="0" borderId="0" xfId="1" applyFont="1" applyFill="1"/>
    <xf numFmtId="164" fontId="16" fillId="0" borderId="0" xfId="1" applyFont="1"/>
    <xf numFmtId="0" fontId="16" fillId="0" borderId="0" xfId="0" applyFont="1"/>
    <xf numFmtId="0" fontId="17" fillId="0" borderId="0" xfId="0" applyFont="1" applyAlignment="1"/>
    <xf numFmtId="164" fontId="17" fillId="0" borderId="0" xfId="1" applyFont="1" applyAlignment="1"/>
    <xf numFmtId="164" fontId="1" fillId="0" borderId="0" xfId="1" applyFont="1" applyFill="1" applyAlignment="1">
      <alignment wrapText="1"/>
    </xf>
    <xf numFmtId="164" fontId="12" fillId="0" borderId="0" xfId="1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164" fontId="1" fillId="2" borderId="0" xfId="1" applyFont="1" applyFill="1" applyBorder="1" applyAlignment="1">
      <alignment horizontal="center"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164" fontId="18" fillId="2" borderId="0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4" fontId="19" fillId="0" borderId="0" xfId="1" applyFont="1" applyAlignment="1"/>
    <xf numFmtId="0" fontId="19" fillId="0" borderId="0" xfId="0" applyFont="1" applyAlignment="1"/>
    <xf numFmtId="164" fontId="18" fillId="3" borderId="0" xfId="1" applyFont="1" applyFill="1" applyAlignment="1">
      <alignment horizontal="center" vertical="center"/>
    </xf>
    <xf numFmtId="164" fontId="20" fillId="0" borderId="0" xfId="1" applyFont="1" applyFill="1" applyAlignment="1"/>
    <xf numFmtId="0" fontId="22" fillId="0" borderId="0" xfId="0" applyFont="1" applyAlignment="1"/>
    <xf numFmtId="0" fontId="21" fillId="0" borderId="0" xfId="0" applyFont="1" applyAlignment="1">
      <alignment horizontal="left" vertical="top" wrapText="1"/>
    </xf>
    <xf numFmtId="164" fontId="22" fillId="0" borderId="0" xfId="1" applyFont="1" applyAlignment="1"/>
    <xf numFmtId="164" fontId="18" fillId="3" borderId="0" xfId="1" applyFont="1" applyFill="1" applyAlignment="1">
      <alignment vertical="center" wrapText="1"/>
    </xf>
    <xf numFmtId="164" fontId="19" fillId="3" borderId="0" xfId="1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5" borderId="0" xfId="0" applyFont="1" applyFill="1" applyAlignment="1">
      <alignment horizontal="left" vertical="center"/>
    </xf>
    <xf numFmtId="0" fontId="18" fillId="5" borderId="0" xfId="0" applyFont="1" applyFill="1" applyAlignment="1">
      <alignment vertical="center" wrapText="1"/>
    </xf>
    <xf numFmtId="164" fontId="19" fillId="5" borderId="0" xfId="1" applyFont="1" applyFill="1" applyAlignment="1">
      <alignment wrapText="1"/>
    </xf>
    <xf numFmtId="164" fontId="18" fillId="5" borderId="0" xfId="1" applyFont="1" applyFill="1" applyAlignment="1">
      <alignment wrapText="1"/>
    </xf>
    <xf numFmtId="164" fontId="19" fillId="5" borderId="1" xfId="1" applyFont="1" applyFill="1" applyBorder="1" applyAlignment="1">
      <alignment horizontal="left" wrapText="1"/>
    </xf>
    <xf numFmtId="0" fontId="18" fillId="5" borderId="1" xfId="0" applyFont="1" applyFill="1" applyBorder="1" applyAlignment="1">
      <alignment vertical="center" wrapText="1"/>
    </xf>
    <xf numFmtId="164" fontId="19" fillId="0" borderId="0" xfId="1" applyFont="1" applyFill="1" applyAlignment="1">
      <alignment vertical="center" wrapText="1"/>
    </xf>
    <xf numFmtId="164" fontId="19" fillId="0" borderId="0" xfId="1" applyFont="1" applyAlignment="1">
      <alignment vertical="center"/>
    </xf>
    <xf numFmtId="0" fontId="16" fillId="0" borderId="0" xfId="0" applyFont="1" applyAlignment="1"/>
    <xf numFmtId="164" fontId="4" fillId="0" borderId="0" xfId="1" applyFont="1" applyFill="1"/>
    <xf numFmtId="164" fontId="1" fillId="3" borderId="0" xfId="0" applyNumberFormat="1" applyFont="1" applyFill="1"/>
    <xf numFmtId="164" fontId="18" fillId="6" borderId="0" xfId="1" applyFont="1" applyFill="1" applyAlignment="1">
      <alignment vertical="center" wrapText="1"/>
    </xf>
    <xf numFmtId="0" fontId="25" fillId="4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0" xfId="0" applyNumberFormat="1"/>
    <xf numFmtId="164" fontId="12" fillId="0" borderId="0" xfId="1" applyFont="1" applyFill="1" applyAlignment="1">
      <alignment vertical="center" wrapText="1"/>
    </xf>
    <xf numFmtId="16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4" fontId="11" fillId="0" borderId="0" xfId="1" applyFont="1" applyFill="1" applyAlignment="1">
      <alignment vertical="center"/>
    </xf>
    <xf numFmtId="4" fontId="0" fillId="0" borderId="0" xfId="1" applyNumberFormat="1" applyFont="1"/>
    <xf numFmtId="0" fontId="20" fillId="0" borderId="0" xfId="0" applyFont="1" applyFill="1" applyBorder="1" applyAlignment="1">
      <alignment horizontal="left" wrapText="1"/>
    </xf>
    <xf numFmtId="164" fontId="23" fillId="0" borderId="0" xfId="1" applyFont="1" applyFill="1" applyAlignment="1"/>
    <xf numFmtId="164" fontId="22" fillId="0" borderId="0" xfId="1" applyFont="1" applyFill="1" applyAlignment="1"/>
    <xf numFmtId="0" fontId="20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5" fillId="4" borderId="0" xfId="0" applyFont="1" applyFill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2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vertical="center" wrapText="1"/>
    </xf>
    <xf numFmtId="164" fontId="18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4" fontId="11" fillId="0" borderId="0" xfId="0" applyNumberFormat="1" applyFont="1" applyFill="1"/>
    <xf numFmtId="4" fontId="0" fillId="0" borderId="0" xfId="0" applyNumberForma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64" fontId="12" fillId="0" borderId="0" xfId="0" applyNumberFormat="1" applyFont="1" applyFill="1" applyAlignment="1">
      <alignment horizontal="left"/>
    </xf>
    <xf numFmtId="4" fontId="12" fillId="0" borderId="0" xfId="0" applyNumberFormat="1" applyFont="1" applyFill="1" applyAlignment="1">
      <alignment horizontal="left"/>
    </xf>
    <xf numFmtId="4" fontId="5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7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4" fontId="15" fillId="0" borderId="0" xfId="0" applyNumberFormat="1" applyFont="1" applyFill="1"/>
    <xf numFmtId="0" fontId="6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/>
    </xf>
    <xf numFmtId="164" fontId="14" fillId="0" borderId="0" xfId="0" applyNumberFormat="1" applyFont="1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64" fontId="15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" fontId="0" fillId="0" borderId="0" xfId="0" applyNumberFormat="1" applyFill="1" applyAlignment="1">
      <alignment vertic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164" fontId="20" fillId="0" borderId="0" xfId="1" applyFont="1" applyFill="1" applyBorder="1" applyAlignment="1"/>
    <xf numFmtId="0" fontId="0" fillId="0" borderId="0" xfId="0" applyFont="1" applyFill="1" applyBorder="1"/>
    <xf numFmtId="164" fontId="0" fillId="0" borderId="0" xfId="1" applyFont="1" applyFill="1" applyBorder="1"/>
    <xf numFmtId="2" fontId="0" fillId="0" borderId="0" xfId="0" applyNumberFormat="1" applyFill="1" applyAlignment="1">
      <alignment wrapText="1"/>
    </xf>
    <xf numFmtId="0" fontId="5" fillId="0" borderId="0" xfId="0" applyFont="1" applyFill="1" applyAlignment="1">
      <alignment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66"/>
      <color rgb="FFFF66FF"/>
      <color rgb="FFCC99FF"/>
      <color rgb="FFFF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123825</xdr:rowOff>
    </xdr:from>
    <xdr:to>
      <xdr:col>3</xdr:col>
      <xdr:colOff>113740</xdr:colOff>
      <xdr:row>6</xdr:row>
      <xdr:rowOff>5844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77F2DA-839D-449F-BB8D-1940BFCB6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123825"/>
          <a:ext cx="2790826" cy="1520319"/>
        </a:xfrm>
        <a:prstGeom prst="rect">
          <a:avLst/>
        </a:prstGeom>
      </xdr:spPr>
    </xdr:pic>
    <xdr:clientData/>
  </xdr:twoCellAnchor>
  <xdr:oneCellAnchor>
    <xdr:from>
      <xdr:col>14</xdr:col>
      <xdr:colOff>605120</xdr:colOff>
      <xdr:row>0</xdr:row>
      <xdr:rowOff>115550</xdr:rowOff>
    </xdr:from>
    <xdr:ext cx="1949822" cy="1430863"/>
    <xdr:pic>
      <xdr:nvPicPr>
        <xdr:cNvPr id="4" name="Imagen 3">
          <a:extLst>
            <a:ext uri="{FF2B5EF4-FFF2-40B4-BE49-F238E27FC236}">
              <a16:creationId xmlns:a16="http://schemas.microsoft.com/office/drawing/2014/main" id="{11C7E14F-E8B3-402F-9F98-A049DD3822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5060708" y="115550"/>
          <a:ext cx="1949822" cy="143086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216477</xdr:colOff>
      <xdr:row>0</xdr:row>
      <xdr:rowOff>38101</xdr:rowOff>
    </xdr:from>
    <xdr:to>
      <xdr:col>2</xdr:col>
      <xdr:colOff>1623580</xdr:colOff>
      <xdr:row>5</xdr:row>
      <xdr:rowOff>167988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2971B-1E86-4F81-9C44-074E9F15A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38101"/>
          <a:ext cx="2254828" cy="1225262"/>
        </a:xfrm>
        <a:prstGeom prst="rect">
          <a:avLst/>
        </a:prstGeom>
      </xdr:spPr>
    </xdr:pic>
    <xdr:clientData/>
  </xdr:twoCellAnchor>
  <xdr:oneCellAnchor>
    <xdr:from>
      <xdr:col>14</xdr:col>
      <xdr:colOff>76200</xdr:colOff>
      <xdr:row>0</xdr:row>
      <xdr:rowOff>0</xdr:rowOff>
    </xdr:from>
    <xdr:ext cx="1971675" cy="1430863"/>
    <xdr:pic>
      <xdr:nvPicPr>
        <xdr:cNvPr id="5" name="Imagen 4">
          <a:extLst>
            <a:ext uri="{FF2B5EF4-FFF2-40B4-BE49-F238E27FC236}">
              <a16:creationId xmlns:a16="http://schemas.microsoft.com/office/drawing/2014/main" id="{149AD79B-F9A6-4D6E-AF6D-9ACC680E7E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727"/>
        <a:stretch/>
      </xdr:blipFill>
      <xdr:spPr>
        <a:xfrm>
          <a:off x="16192500" y="0"/>
          <a:ext cx="1971675" cy="14308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9C810-FADC-457F-BD7B-216A85335E12}">
  <dimension ref="B1:R114"/>
  <sheetViews>
    <sheetView showGridLines="0" topLeftCell="A91" zoomScale="85" zoomScaleNormal="85" workbookViewId="0">
      <selection activeCell="C93" sqref="C93"/>
    </sheetView>
  </sheetViews>
  <sheetFormatPr baseColWidth="10" defaultColWidth="9.140625" defaultRowHeight="15" x14ac:dyDescent="0.25"/>
  <cols>
    <col min="1" max="1" width="0.5703125" customWidth="1"/>
    <col min="2" max="2" width="10.85546875" style="2" customWidth="1"/>
    <col min="3" max="3" width="29.5703125" style="2" customWidth="1"/>
    <col min="4" max="4" width="15" style="11" customWidth="1"/>
    <col min="5" max="5" width="14" style="11" customWidth="1"/>
    <col min="6" max="6" width="14.140625" style="11" customWidth="1"/>
    <col min="7" max="7" width="15.42578125" style="11" customWidth="1"/>
    <col min="8" max="8" width="16.5703125" style="11" customWidth="1"/>
    <col min="9" max="9" width="15.7109375" style="11" customWidth="1"/>
    <col min="10" max="10" width="16.140625" style="11" customWidth="1"/>
    <col min="11" max="11" width="17.28515625" style="11" customWidth="1"/>
    <col min="12" max="13" width="16.85546875" style="11" customWidth="1"/>
    <col min="14" max="15" width="17.85546875" style="11" customWidth="1"/>
    <col min="16" max="16" width="19.85546875" style="11" customWidth="1"/>
    <col min="17" max="17" width="15.140625" style="1" bestFit="1" customWidth="1"/>
    <col min="18" max="18" width="17.7109375" customWidth="1"/>
  </cols>
  <sheetData>
    <row r="1" spans="2:18" ht="18.75" x14ac:dyDescent="0.25">
      <c r="B1" s="81" t="s">
        <v>137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8" ht="18" customHeight="1" x14ac:dyDescent="0.25">
      <c r="B2" s="82" t="s">
        <v>138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2:18" ht="37.5" x14ac:dyDescent="0.65">
      <c r="B3" s="83" t="s">
        <v>279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8" s="7" customFormat="1" ht="18.75" customHeight="1" x14ac:dyDescent="0.25">
      <c r="B4" s="79" t="s">
        <v>140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1"/>
    </row>
    <row r="5" spans="2:18" s="7" customFormat="1" ht="20.25" customHeight="1" x14ac:dyDescent="0.25">
      <c r="B5" s="84" t="s">
        <v>146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"/>
    </row>
    <row r="6" spans="2:18" s="7" customFormat="1" ht="15.75" customHeight="1" x14ac:dyDescent="0.25">
      <c r="B6" s="79" t="s">
        <v>327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"/>
    </row>
    <row r="7" spans="2:18" s="7" customFormat="1" ht="15.75" x14ac:dyDescent="0.25">
      <c r="B7" s="79" t="s">
        <v>141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"/>
    </row>
    <row r="8" spans="2:18" s="7" customFormat="1" ht="39.950000000000003" customHeight="1" x14ac:dyDescent="0.25">
      <c r="B8" s="29" t="s">
        <v>15</v>
      </c>
      <c r="C8" s="29" t="s">
        <v>16</v>
      </c>
      <c r="D8" s="30" t="s">
        <v>145</v>
      </c>
      <c r="E8" s="30" t="s">
        <v>144</v>
      </c>
      <c r="F8" s="30" t="s">
        <v>229</v>
      </c>
      <c r="G8" s="30" t="s">
        <v>234</v>
      </c>
      <c r="H8" s="30" t="s">
        <v>255</v>
      </c>
      <c r="I8" s="30" t="s">
        <v>262</v>
      </c>
      <c r="J8" s="30" t="s">
        <v>280</v>
      </c>
      <c r="K8" s="30" t="s">
        <v>290</v>
      </c>
      <c r="L8" s="30" t="s">
        <v>297</v>
      </c>
      <c r="M8" s="30" t="s">
        <v>310</v>
      </c>
      <c r="N8" s="30" t="s">
        <v>311</v>
      </c>
      <c r="O8" s="30" t="s">
        <v>326</v>
      </c>
      <c r="P8" s="30" t="s">
        <v>223</v>
      </c>
      <c r="Q8" s="1"/>
    </row>
    <row r="9" spans="2:18" s="8" customFormat="1" ht="39.950000000000003" customHeight="1" x14ac:dyDescent="0.25">
      <c r="B9" s="47">
        <v>2</v>
      </c>
      <c r="C9" s="52" t="s">
        <v>17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3"/>
      <c r="R9" s="5"/>
    </row>
    <row r="10" spans="2:18" s="8" customFormat="1" ht="39.950000000000003" customHeight="1" x14ac:dyDescent="0.25">
      <c r="B10" s="47">
        <v>2.1</v>
      </c>
      <c r="C10" s="48" t="s">
        <v>20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"/>
      <c r="R10" s="3"/>
    </row>
    <row r="11" spans="2:18" s="8" customFormat="1" ht="39.950000000000003" customHeight="1" x14ac:dyDescent="0.25">
      <c r="B11" s="41" t="s">
        <v>3</v>
      </c>
      <c r="C11" s="42" t="s">
        <v>21</v>
      </c>
      <c r="D11" s="53">
        <f>+'Ejecución SIGEF'!D11+'Ejecución SIGEF'!D12+'Ejecución SIGEF'!D13+'Ejecución SIGEF'!D14+'Ejecución SIGEF'!D15</f>
        <v>11610195.470000001</v>
      </c>
      <c r="E11" s="53">
        <f>+'Ejecución SIGEF'!E11+'Ejecución SIGEF'!E12+'Ejecución SIGEF'!E13+'Ejecución SIGEF'!E14+'Ejecución SIGEF'!E15</f>
        <v>11377499.799999999</v>
      </c>
      <c r="F11" s="53">
        <f>+'Ejecución SIGEF'!F11+'Ejecución SIGEF'!F12+'Ejecución SIGEF'!F13+'Ejecución SIGEF'!F14+'Ejecución SIGEF'!F15</f>
        <v>13261491.629999999</v>
      </c>
      <c r="G11" s="53">
        <f>+'Ejecución SIGEF'!G11+'Ejecución SIGEF'!G12+'Ejecución SIGEF'!G13+'Ejecución SIGEF'!G14+'Ejecución SIGEF'!G15</f>
        <v>13465099.640000001</v>
      </c>
      <c r="H11" s="53">
        <f>+'Ejecución SIGEF'!H11+'Ejecución SIGEF'!H12+'Ejecución SIGEF'!H13+'Ejecución SIGEF'!H14+'Ejecución SIGEF'!H15</f>
        <v>12678691.59</v>
      </c>
      <c r="I11" s="53">
        <f>+'Ejecución SIGEF'!I11+'Ejecución SIGEF'!I12+'Ejecución SIGEF'!I13+'Ejecución SIGEF'!I14+'Ejecución SIGEF'!I15</f>
        <v>20884116.530000001</v>
      </c>
      <c r="J11" s="53">
        <f>+'Ejecución SIGEF'!J11+'Ejecución SIGEF'!J12+'Ejecución SIGEF'!J13+'Ejecución SIGEF'!J14+'Ejecución SIGEF'!J15</f>
        <v>23421331.900000002</v>
      </c>
      <c r="K11" s="53">
        <f>+'Ejecución SIGEF'!K11+'Ejecución SIGEF'!K12+'Ejecución SIGEF'!K13+'Ejecución SIGEF'!K14+'Ejecución SIGEF'!K15</f>
        <v>17560371.66</v>
      </c>
      <c r="L11" s="53">
        <f>+'Ejecución SIGEF'!L11+'Ejecución SIGEF'!L12+'Ejecución SIGEF'!L13+'Ejecución SIGEF'!L14+'Ejecución SIGEF'!L15</f>
        <v>13653655.34</v>
      </c>
      <c r="M11" s="53">
        <f>+'Ejecución SIGEF'!M11+'Ejecución SIGEF'!M12+'Ejecución SIGEF'!M13+'Ejecución SIGEF'!M14+'Ejecución SIGEF'!M15</f>
        <v>28366718.390000001</v>
      </c>
      <c r="N11" s="53">
        <f>+'Ejecución SIGEF'!N11+'Ejecución SIGEF'!N12+'Ejecución SIGEF'!N13+'Ejecución SIGEF'!N14+'Ejecución SIGEF'!N15</f>
        <v>32255932.129999999</v>
      </c>
      <c r="O11" s="53">
        <f>+'Ejecución SIGEF'!O11+'Ejecución SIGEF'!O12+'Ejecución SIGEF'!O13+'Ejecución SIGEF'!O14+'Ejecución SIGEF'!O15</f>
        <v>15281239.07</v>
      </c>
      <c r="P11" s="58">
        <f>SUM(D11:O11)</f>
        <v>213816343.14999998</v>
      </c>
      <c r="Q11" s="3"/>
      <c r="R11" s="3"/>
    </row>
    <row r="12" spans="2:18" s="8" customFormat="1" ht="39.950000000000003" customHeight="1" x14ac:dyDescent="0.25">
      <c r="B12" s="41" t="s">
        <v>4</v>
      </c>
      <c r="C12" s="42" t="s">
        <v>22</v>
      </c>
      <c r="D12" s="53">
        <f>+'Ejecución SIGEF'!D16+'Ejecución SIGEF'!D17+'Ejecución SIGEF'!D18</f>
        <v>127600</v>
      </c>
      <c r="E12" s="53">
        <f>+'Ejecución SIGEF'!E16+'Ejecución SIGEF'!E17+'Ejecución SIGEF'!E18</f>
        <v>127600</v>
      </c>
      <c r="F12" s="53">
        <f>+'Ejecución SIGEF'!F16+'Ejecución SIGEF'!F17+'Ejecución SIGEF'!F18</f>
        <v>127600</v>
      </c>
      <c r="G12" s="53">
        <f>+'Ejecución SIGEF'!G16+'Ejecución SIGEF'!G17+'Ejecución SIGEF'!G18</f>
        <v>127000</v>
      </c>
      <c r="H12" s="53">
        <f>+'Ejecución SIGEF'!H16+'Ejecución SIGEF'!H17+'Ejecución SIGEF'!H18</f>
        <v>201000</v>
      </c>
      <c r="I12" s="53">
        <f>+'Ejecución SIGEF'!I16+'Ejecución SIGEF'!I17+'Ejecución SIGEF'!I18</f>
        <v>181000</v>
      </c>
      <c r="J12" s="53">
        <f>+'Ejecución SIGEF'!J16+'Ejecución SIGEF'!J17+'Ejecución SIGEF'!J18</f>
        <v>8047275.5199999996</v>
      </c>
      <c r="K12" s="53">
        <f>+'Ejecución SIGEF'!K16+'Ejecución SIGEF'!K17+'Ejecución SIGEF'!K18</f>
        <v>181000</v>
      </c>
      <c r="L12" s="53">
        <f>+'Ejecución SIGEF'!L16+'Ejecución SIGEF'!L17+'Ejecución SIGEF'!L18</f>
        <v>193000</v>
      </c>
      <c r="M12" s="53">
        <f>+'Ejecución SIGEF'!M16+'Ejecución SIGEF'!M17+'Ejecución SIGEF'!M18</f>
        <v>1034813.85</v>
      </c>
      <c r="N12" s="53">
        <f>+'Ejecución SIGEF'!N16+'Ejecución SIGEF'!N17+'Ejecución SIGEF'!N18</f>
        <v>11435818.619999999</v>
      </c>
      <c r="O12" s="53">
        <f>+'Ejecución SIGEF'!O16+'Ejecución SIGEF'!O17+'Ejecución SIGEF'!O18</f>
        <v>302202</v>
      </c>
      <c r="P12" s="58">
        <f>SUM(D12:O12)</f>
        <v>22085909.989999998</v>
      </c>
      <c r="Q12" s="3"/>
      <c r="R12" s="3"/>
    </row>
    <row r="13" spans="2:18" s="8" customFormat="1" ht="39.950000000000003" customHeight="1" x14ac:dyDescent="0.25">
      <c r="B13" s="41" t="s">
        <v>5</v>
      </c>
      <c r="C13" s="42" t="s">
        <v>23</v>
      </c>
      <c r="D13" s="53">
        <f>+'Ejecución SIGEF'!D18</f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8">
        <f t="shared" ref="P13:P14" si="0">SUM(D13:O13)</f>
        <v>0</v>
      </c>
      <c r="Q13" s="3"/>
      <c r="R13" s="3"/>
    </row>
    <row r="14" spans="2:18" s="8" customFormat="1" ht="39.950000000000003" customHeight="1" x14ac:dyDescent="0.25">
      <c r="B14" s="41" t="s">
        <v>6</v>
      </c>
      <c r="C14" s="42" t="s">
        <v>24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8">
        <f t="shared" si="0"/>
        <v>0</v>
      </c>
      <c r="Q14" s="3"/>
      <c r="R14" s="3"/>
    </row>
    <row r="15" spans="2:18" s="8" customFormat="1" ht="39.950000000000003" customHeight="1" x14ac:dyDescent="0.25">
      <c r="B15" s="41" t="s">
        <v>7</v>
      </c>
      <c r="C15" s="42" t="s">
        <v>25</v>
      </c>
      <c r="D15" s="53">
        <f>+'Ejecución SIGEF'!D19+'Ejecución SIGEF'!D20+'Ejecución SIGEF'!D21+'Ejecución SIGEF'!D22</f>
        <v>1794427.76</v>
      </c>
      <c r="E15" s="53">
        <f>+'Ejecución SIGEF'!E19+'Ejecución SIGEF'!E20+'Ejecución SIGEF'!E21+'Ejecución SIGEF'!E22</f>
        <v>1757444.69</v>
      </c>
      <c r="F15" s="53">
        <f>+'Ejecución SIGEF'!F19+'Ejecución SIGEF'!F20+'Ejecución SIGEF'!F21+'Ejecución SIGEF'!F22</f>
        <v>2034183.9299999997</v>
      </c>
      <c r="G15" s="53">
        <f>+'Ejecución SIGEF'!G19+'Ejecución SIGEF'!G20+'Ejecución SIGEF'!G21+'Ejecución SIGEF'!G22</f>
        <v>2067422.6099999999</v>
      </c>
      <c r="H15" s="53">
        <f>+'Ejecución SIGEF'!H19+'Ejecución SIGEF'!H20+'Ejecución SIGEF'!H21+'Ejecución SIGEF'!H22</f>
        <v>1956565.96</v>
      </c>
      <c r="I15" s="53">
        <f>+'Ejecución SIGEF'!I19+'Ejecución SIGEF'!I20+'Ejecución SIGEF'!I21+'Ejecución SIGEF'!I22</f>
        <v>1935884.13</v>
      </c>
      <c r="J15" s="53">
        <f>+'Ejecución SIGEF'!J19+'Ejecución SIGEF'!J20+'Ejecución SIGEF'!J21+'Ejecución SIGEF'!J22</f>
        <v>2377568.88</v>
      </c>
      <c r="K15" s="53">
        <f>+'Ejecución SIGEF'!K19+'Ejecución SIGEF'!K20+'Ejecución SIGEF'!K21+'Ejecución SIGEF'!K22</f>
        <v>2721956.4999999995</v>
      </c>
      <c r="L15" s="53">
        <f>+'Ejecución SIGEF'!L19+'Ejecución SIGEF'!L20+'Ejecución SIGEF'!L21+'Ejecución SIGEF'!L22</f>
        <v>2127522.71</v>
      </c>
      <c r="M15" s="53">
        <f>+'Ejecución SIGEF'!M19+'Ejecución SIGEF'!M20+'Ejecución SIGEF'!M21+'Ejecución SIGEF'!M22</f>
        <v>2324554.15</v>
      </c>
      <c r="N15" s="53">
        <f>+'Ejecución SIGEF'!N19+'Ejecución SIGEF'!N20+'Ejecución SIGEF'!N21+'Ejecución SIGEF'!N22</f>
        <v>2274181.35</v>
      </c>
      <c r="O15" s="53">
        <f>+'Ejecución SIGEF'!O19+'Ejecución SIGEF'!O20+'Ejecución SIGEF'!O21+'Ejecución SIGEF'!O22</f>
        <v>2238273.1</v>
      </c>
      <c r="P15" s="58">
        <f>SUM(D15:O15)</f>
        <v>25609985.77</v>
      </c>
      <c r="Q15" s="3"/>
      <c r="R15" s="3"/>
    </row>
    <row r="16" spans="2:18" s="8" customFormat="1" ht="39.950000000000003" customHeight="1" x14ac:dyDescent="0.25">
      <c r="B16" s="47">
        <v>2.2000000000000002</v>
      </c>
      <c r="C16" s="48" t="s">
        <v>26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"/>
      <c r="R16" s="3"/>
    </row>
    <row r="17" spans="2:18" s="8" customFormat="1" ht="39.950000000000003" customHeight="1" x14ac:dyDescent="0.25">
      <c r="B17" s="41" t="s">
        <v>8</v>
      </c>
      <c r="C17" s="42" t="s">
        <v>68</v>
      </c>
      <c r="D17" s="53">
        <f>+'Ejecución SIGEF'!D24+'Ejecución SIGEF'!D25+'Ejecución SIGEF'!D26+'Ejecución SIGEF'!D27</f>
        <v>4159</v>
      </c>
      <c r="E17" s="53">
        <f>+'Ejecución SIGEF'!E24+'Ejecución SIGEF'!E25+'Ejecución SIGEF'!E26+'Ejecución SIGEF'!E27</f>
        <v>0</v>
      </c>
      <c r="F17" s="53">
        <f>+'Ejecución SIGEF'!F24+'Ejecución SIGEF'!F25+'Ejecución SIGEF'!F26+'Ejecución SIGEF'!F27</f>
        <v>986425.28</v>
      </c>
      <c r="G17" s="53">
        <f>+'Ejecución SIGEF'!G24+'Ejecución SIGEF'!G25+'Ejecución SIGEF'!G26+'Ejecución SIGEF'!G27</f>
        <v>330204.07</v>
      </c>
      <c r="H17" s="53">
        <f>+'Ejecución SIGEF'!H24+'Ejecución SIGEF'!H25+'Ejecución SIGEF'!H26+'Ejecución SIGEF'!H27</f>
        <v>493782.09</v>
      </c>
      <c r="I17" s="53">
        <f>+'Ejecución SIGEF'!I24+'Ejecución SIGEF'!I25+'Ejecución SIGEF'!I26+'Ejecución SIGEF'!I27</f>
        <v>702980.66999999993</v>
      </c>
      <c r="J17" s="53">
        <f>+'Ejecución SIGEF'!J24+'Ejecución SIGEF'!J25+'Ejecución SIGEF'!J26+'Ejecución SIGEF'!J27</f>
        <v>857498.83</v>
      </c>
      <c r="K17" s="53">
        <f>+'Ejecución SIGEF'!K24+'Ejecución SIGEF'!K25+'Ejecución SIGEF'!K26+'Ejecución SIGEF'!K27</f>
        <v>426958.7</v>
      </c>
      <c r="L17" s="53">
        <f>+'Ejecución SIGEF'!L24+'Ejecución SIGEF'!L25+'Ejecución SIGEF'!L26+'Ejecución SIGEF'!L27</f>
        <v>413836.82999999996</v>
      </c>
      <c r="M17" s="53">
        <f>+'Ejecución SIGEF'!M24+'Ejecución SIGEF'!M25+'Ejecución SIGEF'!M26+'Ejecución SIGEF'!M27</f>
        <v>2400</v>
      </c>
      <c r="N17" s="53">
        <f>+'Ejecución SIGEF'!N24+'Ejecución SIGEF'!N25+'Ejecución SIGEF'!N26+'Ejecución SIGEF'!N27</f>
        <v>4908</v>
      </c>
      <c r="O17" s="53">
        <f>+'Ejecución SIGEF'!O24+'Ejecución SIGEF'!O25+'Ejecución SIGEF'!O26+'Ejecución SIGEF'!O27</f>
        <v>1334267.6400000001</v>
      </c>
      <c r="P17" s="58">
        <f>SUM(D17:O17)</f>
        <v>5557421.1100000013</v>
      </c>
      <c r="Q17" s="3"/>
      <c r="R17" s="3"/>
    </row>
    <row r="18" spans="2:18" s="8" customFormat="1" ht="39.950000000000003" customHeight="1" x14ac:dyDescent="0.25">
      <c r="B18" s="41" t="s">
        <v>9</v>
      </c>
      <c r="C18" s="42" t="s">
        <v>69</v>
      </c>
      <c r="D18" s="53">
        <f>+'Ejecución SIGEF'!D28+'Ejecución SIGEF'!D29</f>
        <v>0</v>
      </c>
      <c r="E18" s="53">
        <f>+'Ejecución SIGEF'!E28+'Ejecución SIGEF'!E29</f>
        <v>0</v>
      </c>
      <c r="F18" s="53">
        <f>+'Ejecución SIGEF'!F28+'Ejecución SIGEF'!F29</f>
        <v>0</v>
      </c>
      <c r="G18" s="53">
        <f>+'Ejecución SIGEF'!G28+'Ejecución SIGEF'!G29</f>
        <v>0</v>
      </c>
      <c r="H18" s="53">
        <f>+'Ejecución SIGEF'!H28+'Ejecución SIGEF'!H29</f>
        <v>30000</v>
      </c>
      <c r="I18" s="53">
        <f>+'Ejecución SIGEF'!I28+'Ejecución SIGEF'!I29</f>
        <v>0</v>
      </c>
      <c r="J18" s="53">
        <f>+'Ejecución SIGEF'!J28+'Ejecución SIGEF'!J29</f>
        <v>30000</v>
      </c>
      <c r="K18" s="53">
        <f>+'Ejecución SIGEF'!K28+'Ejecución SIGEF'!K29</f>
        <v>15000</v>
      </c>
      <c r="L18" s="53">
        <f>+'Ejecución SIGEF'!L28+'Ejecución SIGEF'!L29</f>
        <v>0</v>
      </c>
      <c r="M18" s="53">
        <f>+'Ejecución SIGEF'!M28+'Ejecución SIGEF'!M29</f>
        <v>30000</v>
      </c>
      <c r="N18" s="53">
        <f>+'Ejecución SIGEF'!N28+'Ejecución SIGEF'!N29</f>
        <v>15000</v>
      </c>
      <c r="O18" s="53">
        <f>+'Ejecución SIGEF'!O28+'Ejecución SIGEF'!O29</f>
        <v>15000</v>
      </c>
      <c r="P18" s="58">
        <f t="shared" ref="P18:P24" si="1">SUM(D18:O18)</f>
        <v>135000</v>
      </c>
      <c r="Q18" s="3"/>
      <c r="R18" s="3"/>
    </row>
    <row r="19" spans="2:18" s="8" customFormat="1" ht="39.950000000000003" customHeight="1" x14ac:dyDescent="0.25">
      <c r="B19" s="41" t="s">
        <v>10</v>
      </c>
      <c r="C19" s="42" t="s">
        <v>70</v>
      </c>
      <c r="D19" s="53">
        <f>+'Ejecución SIGEF'!D30+'Ejecución SIGEF'!D31</f>
        <v>0</v>
      </c>
      <c r="E19" s="53">
        <f>+'Ejecución SIGEF'!E30+'Ejecución SIGEF'!E31</f>
        <v>0</v>
      </c>
      <c r="F19" s="53">
        <f>+'Ejecución SIGEF'!F30+'Ejecución SIGEF'!F31</f>
        <v>0</v>
      </c>
      <c r="G19" s="53">
        <f>+'Ejecución SIGEF'!G30+'Ejecución SIGEF'!G31</f>
        <v>123860</v>
      </c>
      <c r="H19" s="53">
        <f>+'Ejecución SIGEF'!H30+'Ejecución SIGEF'!H31</f>
        <v>174715.27</v>
      </c>
      <c r="I19" s="53">
        <f>+'Ejecución SIGEF'!I30+'Ejecución SIGEF'!I31</f>
        <v>18300</v>
      </c>
      <c r="J19" s="53">
        <f>+'Ejecución SIGEF'!J30+'Ejecución SIGEF'!J31</f>
        <v>314458</v>
      </c>
      <c r="K19" s="53">
        <f>+'Ejecución SIGEF'!K30+'Ejecución SIGEF'!K31</f>
        <v>59948.06</v>
      </c>
      <c r="L19" s="53">
        <f>+'Ejecución SIGEF'!L30+'Ejecución SIGEF'!L31</f>
        <v>51450</v>
      </c>
      <c r="M19" s="53">
        <f>+'Ejecución SIGEF'!M30+'Ejecución SIGEF'!M31</f>
        <v>129393.64</v>
      </c>
      <c r="N19" s="53">
        <f>+'Ejecución SIGEF'!N30+'Ejecución SIGEF'!N31</f>
        <v>74000</v>
      </c>
      <c r="O19" s="53">
        <f>+'Ejecución SIGEF'!O30+'Ejecución SIGEF'!O31</f>
        <v>49950.64</v>
      </c>
      <c r="P19" s="58">
        <f t="shared" si="1"/>
        <v>996075.6100000001</v>
      </c>
      <c r="Q19" s="3"/>
      <c r="R19" s="3"/>
    </row>
    <row r="20" spans="2:18" s="8" customFormat="1" ht="39.950000000000003" customHeight="1" x14ac:dyDescent="0.25">
      <c r="B20" s="41" t="s">
        <v>11</v>
      </c>
      <c r="C20" s="42" t="s">
        <v>71</v>
      </c>
      <c r="D20" s="53">
        <f>+'Ejecución SIGEF'!D32</f>
        <v>0</v>
      </c>
      <c r="E20" s="53">
        <f>+'Ejecución SIGEF'!E32</f>
        <v>0</v>
      </c>
      <c r="F20" s="53">
        <f>+'Ejecución SIGEF'!F32</f>
        <v>0</v>
      </c>
      <c r="G20" s="53">
        <f>+'Ejecución SIGEF'!G32</f>
        <v>0</v>
      </c>
      <c r="H20" s="53">
        <f>+'Ejecución SIGEF'!H32</f>
        <v>0</v>
      </c>
      <c r="I20" s="53">
        <f>+'Ejecución SIGEF'!I32</f>
        <v>0</v>
      </c>
      <c r="J20" s="53">
        <f>+'Ejecución SIGEF'!J32</f>
        <v>37461</v>
      </c>
      <c r="K20" s="53">
        <f>+'Ejecución SIGEF'!K32</f>
        <v>0</v>
      </c>
      <c r="L20" s="53">
        <f>+'Ejecución SIGEF'!L32</f>
        <v>0</v>
      </c>
      <c r="M20" s="53">
        <f>+'Ejecución SIGEF'!M32</f>
        <v>0</v>
      </c>
      <c r="N20" s="53">
        <f>+'Ejecución SIGEF'!N32</f>
        <v>0</v>
      </c>
      <c r="O20" s="53">
        <f>+'Ejecución SIGEF'!O32</f>
        <v>0</v>
      </c>
      <c r="P20" s="58">
        <f t="shared" si="1"/>
        <v>37461</v>
      </c>
      <c r="Q20" s="3"/>
      <c r="R20" s="3"/>
    </row>
    <row r="21" spans="2:18" s="8" customFormat="1" ht="39.950000000000003" customHeight="1" x14ac:dyDescent="0.25">
      <c r="B21" s="41" t="s">
        <v>12</v>
      </c>
      <c r="C21" s="42" t="s">
        <v>72</v>
      </c>
      <c r="D21" s="53">
        <f>+'Ejecución SIGEF'!D33</f>
        <v>0</v>
      </c>
      <c r="E21" s="53">
        <f>+'Ejecución SIGEF'!E33</f>
        <v>0</v>
      </c>
      <c r="F21" s="53">
        <f>+'Ejecución SIGEF'!F33</f>
        <v>0</v>
      </c>
      <c r="G21" s="53">
        <f>+'Ejecución SIGEF'!G33</f>
        <v>0</v>
      </c>
      <c r="H21" s="53">
        <f>+'Ejecución SIGEF'!H33</f>
        <v>0</v>
      </c>
      <c r="I21" s="53">
        <f>+'Ejecución SIGEF'!I33</f>
        <v>0</v>
      </c>
      <c r="J21" s="53">
        <f>+'Ejecución SIGEF'!J33</f>
        <v>0</v>
      </c>
      <c r="K21" s="53">
        <f>+'Ejecución SIGEF'!K33</f>
        <v>2221688.75</v>
      </c>
      <c r="L21" s="53">
        <f>+'Ejecución SIGEF'!L33</f>
        <v>-805039.75</v>
      </c>
      <c r="M21" s="53">
        <f>+'Ejecución SIGEF'!M33</f>
        <v>0</v>
      </c>
      <c r="N21" s="53">
        <f>+'Ejecución SIGEF'!N33</f>
        <v>-1159645</v>
      </c>
      <c r="O21" s="53">
        <f>+'Ejecución SIGEF'!O33</f>
        <v>0</v>
      </c>
      <c r="P21" s="58">
        <f t="shared" si="1"/>
        <v>257004</v>
      </c>
      <c r="Q21" s="3"/>
      <c r="R21" s="3"/>
    </row>
    <row r="22" spans="2:18" s="8" customFormat="1" ht="39.950000000000003" customHeight="1" x14ac:dyDescent="0.25">
      <c r="B22" s="41" t="s">
        <v>13</v>
      </c>
      <c r="C22" s="42" t="s">
        <v>73</v>
      </c>
      <c r="D22" s="53">
        <f>+'Ejecución SIGEF'!D34+'Ejecución SIGEF'!D35+'Ejecución SIGEF'!D36</f>
        <v>0</v>
      </c>
      <c r="E22" s="53">
        <f>+'Ejecución SIGEF'!E34+'Ejecución SIGEF'!E35+'Ejecución SIGEF'!E36</f>
        <v>1877060.22</v>
      </c>
      <c r="F22" s="53">
        <f>+'Ejecución SIGEF'!F34+'Ejecución SIGEF'!F35+'Ejecución SIGEF'!F36</f>
        <v>3683850.51</v>
      </c>
      <c r="G22" s="53">
        <f>+'Ejecución SIGEF'!G34+'Ejecución SIGEF'!G35+'Ejecución SIGEF'!G36</f>
        <v>2362593.4099999997</v>
      </c>
      <c r="H22" s="53">
        <f>+'Ejecución SIGEF'!H34+'Ejecución SIGEF'!H35+'Ejecución SIGEF'!H36</f>
        <v>2231982.5300000003</v>
      </c>
      <c r="I22" s="53">
        <f>+'Ejecución SIGEF'!I34+'Ejecución SIGEF'!I35+'Ejecución SIGEF'!I36</f>
        <v>2329052.1</v>
      </c>
      <c r="J22" s="53">
        <f>+'Ejecución SIGEF'!J34+'Ejecución SIGEF'!J35+'Ejecución SIGEF'!J36</f>
        <v>2885510.08</v>
      </c>
      <c r="K22" s="53">
        <f>+'Ejecución SIGEF'!K34+'Ejecución SIGEF'!K35+'Ejecución SIGEF'!K36</f>
        <v>2607295.1</v>
      </c>
      <c r="L22" s="53">
        <f>+'Ejecución SIGEF'!L34+'Ejecución SIGEF'!L35+'Ejecución SIGEF'!L36</f>
        <v>4370780.9800000004</v>
      </c>
      <c r="M22" s="53">
        <f>+'Ejecución SIGEF'!M34+'Ejecución SIGEF'!M35+'Ejecución SIGEF'!M36</f>
        <v>0</v>
      </c>
      <c r="N22" s="53">
        <f>+'Ejecución SIGEF'!N34+'Ejecución SIGEF'!N35+'Ejecución SIGEF'!N36</f>
        <v>4301992.49</v>
      </c>
      <c r="O22" s="53">
        <f>+'Ejecución SIGEF'!O34+'Ejecución SIGEF'!O35+'Ejecución SIGEF'!O36</f>
        <v>3035713.69</v>
      </c>
      <c r="P22" s="58">
        <f t="shared" si="1"/>
        <v>29685831.110000003</v>
      </c>
      <c r="Q22" s="3"/>
    </row>
    <row r="23" spans="2:18" s="8" customFormat="1" ht="39.950000000000003" customHeight="1" x14ac:dyDescent="0.25">
      <c r="B23" s="41" t="s">
        <v>14</v>
      </c>
      <c r="C23" s="42" t="s">
        <v>74</v>
      </c>
      <c r="D23" s="53">
        <f>+'Ejecución SIGEF'!D38+'Ejecución SIGEF'!D39+'Ejecución SIGEF'!D40</f>
        <v>0</v>
      </c>
      <c r="E23" s="53">
        <f>+'Ejecución SIGEF'!E38+'Ejecución SIGEF'!E39+'Ejecución SIGEF'!E40</f>
        <v>0</v>
      </c>
      <c r="F23" s="53">
        <f>+'Ejecución SIGEF'!F38+'Ejecución SIGEF'!F39+'Ejecución SIGEF'!F40</f>
        <v>370156.77</v>
      </c>
      <c r="G23" s="53">
        <f>+'Ejecución SIGEF'!G38+'Ejecución SIGEF'!G39+'Ejecución SIGEF'!G40</f>
        <v>427659.22</v>
      </c>
      <c r="H23" s="53">
        <f>+'Ejecución SIGEF'!H38+'Ejecución SIGEF'!H39+'Ejecución SIGEF'!H40</f>
        <v>310350.43</v>
      </c>
      <c r="I23" s="53">
        <f>+'Ejecución SIGEF'!I38+'Ejecución SIGEF'!I39+'Ejecución SIGEF'!I40</f>
        <v>157159.72</v>
      </c>
      <c r="J23" s="53">
        <f>+'Ejecución SIGEF'!J38+'Ejecución SIGEF'!J39+'Ejecución SIGEF'!J40</f>
        <v>54055.11</v>
      </c>
      <c r="K23" s="53">
        <f>+'Ejecución SIGEF'!K38+'Ejecución SIGEF'!K39+'Ejecución SIGEF'!K40</f>
        <v>243732.81</v>
      </c>
      <c r="L23" s="53">
        <f>+'Ejecución SIGEF'!L38+'Ejecución SIGEF'!L39+'Ejecución SIGEF'!L40</f>
        <v>47685.52</v>
      </c>
      <c r="M23" s="53">
        <f>+'Ejecución SIGEF'!M38+'Ejecución SIGEF'!M39+'Ejecución SIGEF'!M40</f>
        <v>65375.472000000002</v>
      </c>
      <c r="N23" s="53">
        <f>+'Ejecución SIGEF'!N38+'Ejecución SIGEF'!N39+'Ejecución SIGEF'!N40</f>
        <v>84529.64</v>
      </c>
      <c r="O23" s="53">
        <f>+'Ejecución SIGEF'!O38+'Ejecución SIGEF'!O39+'Ejecución SIGEF'!O40+'Ejecución SIGEF'!O37</f>
        <v>335265.40000000002</v>
      </c>
      <c r="P23" s="58">
        <f t="shared" si="1"/>
        <v>2095970.0920000002</v>
      </c>
      <c r="Q23" s="3"/>
    </row>
    <row r="24" spans="2:18" s="8" customFormat="1" ht="39.950000000000003" customHeight="1" x14ac:dyDescent="0.25">
      <c r="B24" s="41" t="s">
        <v>18</v>
      </c>
      <c r="C24" s="42" t="s">
        <v>75</v>
      </c>
      <c r="D24" s="53">
        <f>+'Ejecución SIGEF'!D41+'Ejecución SIGEF'!D42+'Ejecución SIGEF'!D43+'Ejecución SIGEF'!D44+'Ejecución SIGEF'!D45+'Ejecución SIGEF'!D46+'Ejecución SIGEF'!D47+'Ejecución SIGEF'!D48+'Ejecución SIGEF'!D49</f>
        <v>0</v>
      </c>
      <c r="E24" s="53">
        <f>+'Ejecución SIGEF'!E41+'Ejecución SIGEF'!E42+'Ejecución SIGEF'!E43+'Ejecución SIGEF'!E44+'Ejecución SIGEF'!E45+'Ejecución SIGEF'!E46+'Ejecución SIGEF'!E47+'Ejecución SIGEF'!E48+'Ejecución SIGEF'!E49</f>
        <v>0</v>
      </c>
      <c r="F24" s="53">
        <f>+'Ejecución SIGEF'!F41+'Ejecución SIGEF'!F42+'Ejecución SIGEF'!F43+'Ejecución SIGEF'!F44+'Ejecución SIGEF'!F45+'Ejecución SIGEF'!F46+'Ejecución SIGEF'!F47+'Ejecución SIGEF'!F48+'Ejecución SIGEF'!F49</f>
        <v>561137.19999999995</v>
      </c>
      <c r="G24" s="53">
        <f>+'Ejecución SIGEF'!G41+'Ejecución SIGEF'!G42+'Ejecución SIGEF'!G43+'Ejecución SIGEF'!G44+'Ejecución SIGEF'!G45+'Ejecución SIGEF'!G46+'Ejecución SIGEF'!G47+'Ejecución SIGEF'!G48+'Ejecución SIGEF'!G49</f>
        <v>6490</v>
      </c>
      <c r="H24" s="53">
        <f>+'Ejecución SIGEF'!H41+'Ejecución SIGEF'!H42+'Ejecución SIGEF'!H43+'Ejecución SIGEF'!H44+'Ejecución SIGEF'!H45+'Ejecución SIGEF'!H46+'Ejecución SIGEF'!H47+'Ejecución SIGEF'!H48+'Ejecución SIGEF'!H49</f>
        <v>14750</v>
      </c>
      <c r="I24" s="53">
        <f>+'Ejecución SIGEF'!I41+'Ejecución SIGEF'!I42+'Ejecución SIGEF'!I43+'Ejecución SIGEF'!I44+'Ejecución SIGEF'!I45+'Ejecución SIGEF'!I46+'Ejecución SIGEF'!I47+'Ejecución SIGEF'!I48+'Ejecución SIGEF'!I49</f>
        <v>0</v>
      </c>
      <c r="J24" s="53">
        <f>+'Ejecución SIGEF'!J41+'Ejecución SIGEF'!J42+'Ejecución SIGEF'!J43+'Ejecución SIGEF'!J44+'Ejecución SIGEF'!J45+'Ejecución SIGEF'!J46+'Ejecución SIGEF'!J47+'Ejecución SIGEF'!J48+'Ejecución SIGEF'!J49</f>
        <v>612617</v>
      </c>
      <c r="K24" s="53">
        <f>+'Ejecución SIGEF'!K41+'Ejecución SIGEF'!K42+'Ejecución SIGEF'!K43+'Ejecución SIGEF'!K44+'Ejecución SIGEF'!K45+'Ejecución SIGEF'!K46+'Ejecución SIGEF'!K47+'Ejecución SIGEF'!K48+'Ejecución SIGEF'!K49</f>
        <v>983766</v>
      </c>
      <c r="L24" s="53">
        <f>+'Ejecución SIGEF'!L41+'Ejecución SIGEF'!L42+'Ejecución SIGEF'!L43+'Ejecución SIGEF'!L44+'Ejecución SIGEF'!L45+'Ejecución SIGEF'!L46+'Ejecución SIGEF'!L47+'Ejecución SIGEF'!L48+'Ejecución SIGEF'!L49</f>
        <v>-207432</v>
      </c>
      <c r="M24" s="53">
        <f>+'Ejecución SIGEF'!M41+'Ejecución SIGEF'!M42+'Ejecución SIGEF'!M43+'Ejecución SIGEF'!M44+'Ejecución SIGEF'!M45+'Ejecución SIGEF'!M46+'Ejecución SIGEF'!M47+'Ejecución SIGEF'!M48+'Ejecución SIGEF'!M49</f>
        <v>931143.5</v>
      </c>
      <c r="N24" s="53">
        <f>+'Ejecución SIGEF'!N41+'Ejecución SIGEF'!N42+'Ejecución SIGEF'!N43+'Ejecución SIGEF'!N44+'Ejecución SIGEF'!N45+'Ejecución SIGEF'!N46+'Ejecución SIGEF'!N47+'Ejecución SIGEF'!N48+'Ejecución SIGEF'!N49</f>
        <v>724903.5</v>
      </c>
      <c r="O24" s="53">
        <f>+'Ejecución SIGEF'!O41+'Ejecución SIGEF'!O42+'Ejecución SIGEF'!O43+'Ejecución SIGEF'!O44+'Ejecución SIGEF'!O45+'Ejecución SIGEF'!O46+'Ejecución SIGEF'!O47+'Ejecución SIGEF'!O48+'Ejecución SIGEF'!O49</f>
        <v>-133210.20000000001</v>
      </c>
      <c r="P24" s="58">
        <f t="shared" si="1"/>
        <v>3494165</v>
      </c>
      <c r="Q24" s="3"/>
    </row>
    <row r="25" spans="2:18" s="8" customFormat="1" ht="39.950000000000003" customHeight="1" x14ac:dyDescent="0.25">
      <c r="B25" s="41" t="s">
        <v>19</v>
      </c>
      <c r="C25" s="42" t="s">
        <v>76</v>
      </c>
      <c r="D25" s="53">
        <f>+'Ejecución SIGEF'!D50</f>
        <v>0</v>
      </c>
      <c r="E25" s="53">
        <f>+'Ejecución SIGEF'!E50</f>
        <v>0</v>
      </c>
      <c r="F25" s="53">
        <f>+'Ejecución SIGEF'!F50</f>
        <v>1172070.3999999999</v>
      </c>
      <c r="G25" s="53">
        <f>+'Ejecución SIGEF'!G50</f>
        <v>819557.2</v>
      </c>
      <c r="H25" s="53">
        <f>+'Ejecución SIGEF'!H50</f>
        <v>551897.80000000005</v>
      </c>
      <c r="I25" s="53">
        <f>+'Ejecución SIGEF'!I50</f>
        <v>0</v>
      </c>
      <c r="J25" s="53">
        <f>+'Ejecución SIGEF'!J50</f>
        <v>21977.5</v>
      </c>
      <c r="K25" s="53">
        <f>+'Ejecución SIGEF'!K50</f>
        <v>0</v>
      </c>
      <c r="L25" s="53">
        <f>+'Ejecución SIGEF'!L50</f>
        <v>3821536.2</v>
      </c>
      <c r="M25" s="53">
        <f>+'Ejecución SIGEF'!M50</f>
        <v>4749.5</v>
      </c>
      <c r="N25" s="53">
        <f>+'Ejecución SIGEF'!N50</f>
        <v>-8761.5</v>
      </c>
      <c r="O25" s="53">
        <f>+'Ejecución SIGEF'!O50</f>
        <v>140349.20000000001</v>
      </c>
      <c r="P25" s="58">
        <f>SUM(D25:O25)</f>
        <v>6523376.2999999998</v>
      </c>
      <c r="Q25" s="3"/>
    </row>
    <row r="26" spans="2:18" s="8" customFormat="1" ht="39.950000000000003" customHeight="1" x14ac:dyDescent="0.25">
      <c r="B26" s="47">
        <v>2.2999999999999998</v>
      </c>
      <c r="C26" s="48" t="s">
        <v>77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"/>
    </row>
    <row r="27" spans="2:18" s="8" customFormat="1" ht="39.950000000000003" customHeight="1" x14ac:dyDescent="0.25">
      <c r="B27" s="41" t="s">
        <v>28</v>
      </c>
      <c r="C27" s="42" t="s">
        <v>78</v>
      </c>
      <c r="D27" s="53">
        <f>+'Ejecución SIGEF'!D52+'Ejecución SIGEF'!D53+'Ejecución SIGEF'!D54</f>
        <v>0</v>
      </c>
      <c r="E27" s="53">
        <f>+'Ejecución SIGEF'!E52+'Ejecución SIGEF'!E53+'Ejecución SIGEF'!E54</f>
        <v>0</v>
      </c>
      <c r="F27" s="53">
        <f>+'Ejecución SIGEF'!F52+'Ejecución SIGEF'!F53+'Ejecución SIGEF'!F54</f>
        <v>0</v>
      </c>
      <c r="G27" s="53">
        <f>+'Ejecución SIGEF'!G52+'Ejecución SIGEF'!G53+'Ejecución SIGEF'!G54</f>
        <v>0</v>
      </c>
      <c r="H27" s="53">
        <f>+'Ejecución SIGEF'!H52+'Ejecución SIGEF'!H53+'Ejecución SIGEF'!H54</f>
        <v>106787.45</v>
      </c>
      <c r="I27" s="53">
        <f>+'Ejecución SIGEF'!I52+'Ejecución SIGEF'!I53+'Ejecución SIGEF'!I54</f>
        <v>0</v>
      </c>
      <c r="J27" s="53">
        <f>+'Ejecución SIGEF'!J52+'Ejecución SIGEF'!J53+'Ejecución SIGEF'!J54</f>
        <v>0</v>
      </c>
      <c r="K27" s="53">
        <f>+'Ejecución SIGEF'!K52+'Ejecución SIGEF'!K53+'Ejecución SIGEF'!K54</f>
        <v>61596</v>
      </c>
      <c r="L27" s="53">
        <f>+'Ejecución SIGEF'!L52+'Ejecución SIGEF'!L53+'Ejecución SIGEF'!L54</f>
        <v>0</v>
      </c>
      <c r="M27" s="53">
        <f>+'Ejecución SIGEF'!M52+'Ejecución SIGEF'!M53+'Ejecución SIGEF'!M54</f>
        <v>0</v>
      </c>
      <c r="N27" s="53">
        <f>+'Ejecución SIGEF'!N52+'Ejecución SIGEF'!N53+'Ejecución SIGEF'!N54</f>
        <v>0</v>
      </c>
      <c r="O27" s="53">
        <f>+'Ejecución SIGEF'!O52+'Ejecución SIGEF'!O53+'Ejecución SIGEF'!O54</f>
        <v>103641.29</v>
      </c>
      <c r="P27" s="58">
        <f>SUM(D27:O27)</f>
        <v>272024.74</v>
      </c>
      <c r="Q27" s="3"/>
    </row>
    <row r="28" spans="2:18" s="8" customFormat="1" ht="39.950000000000003" customHeight="1" x14ac:dyDescent="0.25">
      <c r="B28" s="41" t="s">
        <v>29</v>
      </c>
      <c r="C28" s="42" t="s">
        <v>79</v>
      </c>
      <c r="D28" s="53">
        <f>+'Ejecución SIGEF'!D55+'Ejecución SIGEF'!D56</f>
        <v>0</v>
      </c>
      <c r="E28" s="53">
        <f>+'Ejecución SIGEF'!E55+'Ejecución SIGEF'!E56</f>
        <v>0</v>
      </c>
      <c r="F28" s="53">
        <f>+'Ejecución SIGEF'!F55+'Ejecución SIGEF'!F56</f>
        <v>0</v>
      </c>
      <c r="G28" s="53">
        <f>+'Ejecución SIGEF'!G55+'Ejecución SIGEF'!G56</f>
        <v>0</v>
      </c>
      <c r="H28" s="53">
        <f>+'Ejecución SIGEF'!H55+'Ejecución SIGEF'!H56</f>
        <v>0</v>
      </c>
      <c r="I28" s="53">
        <f>+'Ejecución SIGEF'!I55+'Ejecución SIGEF'!I56</f>
        <v>0</v>
      </c>
      <c r="J28" s="53">
        <f>+'Ejecución SIGEF'!J55+'Ejecución SIGEF'!J56</f>
        <v>25004.2</v>
      </c>
      <c r="K28" s="53">
        <f>+'Ejecución SIGEF'!K55+'Ejecución SIGEF'!K56</f>
        <v>1954.08</v>
      </c>
      <c r="L28" s="53">
        <f>+'Ejecución SIGEF'!L55+'Ejecución SIGEF'!L56</f>
        <v>220896</v>
      </c>
      <c r="M28" s="53">
        <f>+'Ejecución SIGEF'!M55+'Ejecución SIGEF'!M56</f>
        <v>2981.27</v>
      </c>
      <c r="N28" s="53">
        <f>+'Ejecución SIGEF'!N55+'Ejecución SIGEF'!N56</f>
        <v>13216</v>
      </c>
      <c r="O28" s="53">
        <f>+'Ejecución SIGEF'!O55+'Ejecución SIGEF'!O56</f>
        <v>0</v>
      </c>
      <c r="P28" s="58">
        <f t="shared" ref="P28:P35" si="2">SUM(D28:O28)</f>
        <v>264051.55</v>
      </c>
      <c r="Q28" s="3"/>
    </row>
    <row r="29" spans="2:18" s="8" customFormat="1" ht="39.950000000000003" customHeight="1" x14ac:dyDescent="0.25">
      <c r="B29" s="41" t="s">
        <v>30</v>
      </c>
      <c r="C29" s="42" t="s">
        <v>80</v>
      </c>
      <c r="D29" s="53">
        <f>+'Ejecución SIGEF'!D57+'Ejecución SIGEF'!D58+'Ejecución SIGEF'!D59+'Ejecución SIGEF'!D60</f>
        <v>0</v>
      </c>
      <c r="E29" s="53">
        <f>+'Ejecución SIGEF'!E57+'Ejecución SIGEF'!E58+'Ejecución SIGEF'!E59+'Ejecución SIGEF'!E60</f>
        <v>0</v>
      </c>
      <c r="F29" s="53">
        <f>+'Ejecución SIGEF'!F57+'Ejecución SIGEF'!F58+'Ejecución SIGEF'!F59+'Ejecución SIGEF'!F60</f>
        <v>0</v>
      </c>
      <c r="G29" s="53">
        <f>+'Ejecución SIGEF'!G57+'Ejecución SIGEF'!G58+'Ejecución SIGEF'!G59+'Ejecución SIGEF'!G60</f>
        <v>131135.76</v>
      </c>
      <c r="H29" s="53">
        <f>+'Ejecución SIGEF'!H57+'Ejecución SIGEF'!H58+'Ejecución SIGEF'!H59+'Ejecución SIGEF'!H60</f>
        <v>229551.5</v>
      </c>
      <c r="I29" s="53">
        <f>+'Ejecución SIGEF'!I57+'Ejecución SIGEF'!I58+'Ejecución SIGEF'!I59+'Ejecución SIGEF'!I60</f>
        <v>136599.75</v>
      </c>
      <c r="J29" s="53">
        <f>+'Ejecución SIGEF'!J57+'Ejecución SIGEF'!J58+'Ejecución SIGEF'!J59+'Ejecución SIGEF'!J60</f>
        <v>186799.9</v>
      </c>
      <c r="K29" s="53">
        <f>+'Ejecución SIGEF'!K57+'Ejecución SIGEF'!K58+'Ejecución SIGEF'!K59+'Ejecución SIGEF'!K60</f>
        <v>280278.38999999996</v>
      </c>
      <c r="L29" s="53">
        <f>+'Ejecución SIGEF'!L57+'Ejecución SIGEF'!L58+'Ejecución SIGEF'!L59+'Ejecución SIGEF'!L60</f>
        <v>13400</v>
      </c>
      <c r="M29" s="53">
        <f>+'Ejecución SIGEF'!M57+'Ejecución SIGEF'!M58+'Ejecución SIGEF'!M59+'Ejecución SIGEF'!M60</f>
        <v>0</v>
      </c>
      <c r="N29" s="53">
        <f>+'Ejecución SIGEF'!N57+'Ejecución SIGEF'!N58+'Ejecución SIGEF'!N59+'Ejecución SIGEF'!N60</f>
        <v>-13400</v>
      </c>
      <c r="O29" s="53">
        <f>+'Ejecución SIGEF'!O57+'Ejecución SIGEF'!O58+'Ejecución SIGEF'!O59+'Ejecución SIGEF'!O60</f>
        <v>0</v>
      </c>
      <c r="P29" s="58">
        <f t="shared" si="2"/>
        <v>964365.3</v>
      </c>
      <c r="Q29" s="3"/>
    </row>
    <row r="30" spans="2:18" s="8" customFormat="1" ht="39.950000000000003" customHeight="1" x14ac:dyDescent="0.25">
      <c r="B30" s="41" t="s">
        <v>31</v>
      </c>
      <c r="C30" s="42" t="s">
        <v>81</v>
      </c>
      <c r="D30" s="53">
        <f>+'Ejecución SIGEF'!D61</f>
        <v>0</v>
      </c>
      <c r="E30" s="53">
        <f>+'Ejecución SIGEF'!E61</f>
        <v>0</v>
      </c>
      <c r="F30" s="53">
        <f>+'Ejecución SIGEF'!F61</f>
        <v>0</v>
      </c>
      <c r="G30" s="53">
        <f>+'Ejecución SIGEF'!G61</f>
        <v>0</v>
      </c>
      <c r="H30" s="53">
        <f>+'Ejecución SIGEF'!H61</f>
        <v>0</v>
      </c>
      <c r="I30" s="53">
        <f>+'Ejecución SIGEF'!I61</f>
        <v>0</v>
      </c>
      <c r="J30" s="53">
        <f>+'Ejecución SIGEF'!J61</f>
        <v>0</v>
      </c>
      <c r="K30" s="53">
        <f>+'Ejecución SIGEF'!K61</f>
        <v>0</v>
      </c>
      <c r="L30" s="53">
        <f>+'Ejecución SIGEF'!L61</f>
        <v>117140</v>
      </c>
      <c r="M30" s="53">
        <f>+'Ejecución SIGEF'!M61</f>
        <v>0</v>
      </c>
      <c r="N30" s="53">
        <f>+'Ejecución SIGEF'!N61</f>
        <v>0</v>
      </c>
      <c r="O30" s="53">
        <f>+'Ejecución SIGEF'!O61</f>
        <v>0</v>
      </c>
      <c r="P30" s="58">
        <f t="shared" si="2"/>
        <v>117140</v>
      </c>
      <c r="Q30" s="3"/>
    </row>
    <row r="31" spans="2:18" s="8" customFormat="1" ht="39.950000000000003" customHeight="1" x14ac:dyDescent="0.25">
      <c r="B31" s="41" t="s">
        <v>32</v>
      </c>
      <c r="C31" s="42" t="s">
        <v>82</v>
      </c>
      <c r="D31" s="53">
        <f>+'Ejecución SIGEF'!D62+'Ejecución SIGEF'!D63+'Ejecución SIGEF'!D64</f>
        <v>0</v>
      </c>
      <c r="E31" s="53">
        <f>+'Ejecución SIGEF'!E62+'Ejecución SIGEF'!E63+'Ejecución SIGEF'!E64</f>
        <v>0</v>
      </c>
      <c r="F31" s="53">
        <f>+'Ejecución SIGEF'!F62+'Ejecución SIGEF'!F63+'Ejecución SIGEF'!F64</f>
        <v>20140.259999999998</v>
      </c>
      <c r="G31" s="53">
        <f>+'Ejecución SIGEF'!G62+'Ejecución SIGEF'!G63+'Ejecución SIGEF'!G64</f>
        <v>75658.850000000006</v>
      </c>
      <c r="H31" s="53">
        <f>+'Ejecución SIGEF'!H62+'Ejecución SIGEF'!H63+'Ejecución SIGEF'!H64</f>
        <v>37799.67</v>
      </c>
      <c r="I31" s="53">
        <f>+'Ejecución SIGEF'!I62+'Ejecución SIGEF'!I63+'Ejecución SIGEF'!I64</f>
        <v>308319.32</v>
      </c>
      <c r="J31" s="53">
        <f>+'Ejecución SIGEF'!J62+'Ejecución SIGEF'!J63+'Ejecución SIGEF'!J64</f>
        <v>17936</v>
      </c>
      <c r="K31" s="53">
        <f>+'Ejecución SIGEF'!K62+'Ejecución SIGEF'!K63+'Ejecución SIGEF'!K64</f>
        <v>25471.96</v>
      </c>
      <c r="L31" s="53">
        <f>+'Ejecución SIGEF'!L62+'Ejecución SIGEF'!L63+'Ejecución SIGEF'!L64</f>
        <v>69776.7</v>
      </c>
      <c r="M31" s="53">
        <f>+'Ejecución SIGEF'!M62+'Ejecución SIGEF'!M63+'Ejecución SIGEF'!M64</f>
        <v>10377.745999999999</v>
      </c>
      <c r="N31" s="53">
        <f>+'Ejecución SIGEF'!N62+'Ejecución SIGEF'!N63+'Ejecución SIGEF'!N64</f>
        <v>0</v>
      </c>
      <c r="O31" s="53">
        <f>+'Ejecución SIGEF'!O62+'Ejecución SIGEF'!O63+'Ejecución SIGEF'!O64</f>
        <v>83072</v>
      </c>
      <c r="P31" s="58">
        <f t="shared" si="2"/>
        <v>648552.50600000005</v>
      </c>
      <c r="Q31" s="3"/>
    </row>
    <row r="32" spans="2:18" s="8" customFormat="1" ht="39.950000000000003" customHeight="1" x14ac:dyDescent="0.25">
      <c r="B32" s="41" t="s">
        <v>33</v>
      </c>
      <c r="C32" s="42" t="s">
        <v>83</v>
      </c>
      <c r="D32" s="53">
        <f>+'Ejecución SIGEF'!D65+'Ejecución SIGEF'!D66+'Ejecución SIGEF'!D67+'Ejecución SIGEF'!D68+'Ejecución SIGEF'!D69+'Ejecución SIGEF'!D70</f>
        <v>0</v>
      </c>
      <c r="E32" s="53">
        <f>+'Ejecución SIGEF'!E65+'Ejecución SIGEF'!E66+'Ejecución SIGEF'!E67+'Ejecución SIGEF'!E68+'Ejecución SIGEF'!E69+'Ejecución SIGEF'!E70</f>
        <v>0</v>
      </c>
      <c r="F32" s="53">
        <f>+'Ejecución SIGEF'!F65+'Ejecución SIGEF'!F66+'Ejecución SIGEF'!F67+'Ejecución SIGEF'!F68+'Ejecución SIGEF'!F69+'Ejecución SIGEF'!F70</f>
        <v>0</v>
      </c>
      <c r="G32" s="53">
        <f>+'Ejecución SIGEF'!G65+'Ejecución SIGEF'!G66+'Ejecución SIGEF'!G67+'Ejecución SIGEF'!G68+'Ejecución SIGEF'!G69+'Ejecución SIGEF'!G70</f>
        <v>9304.2999999999993</v>
      </c>
      <c r="H32" s="53">
        <f>+'Ejecución SIGEF'!H65+'Ejecución SIGEF'!H66+'Ejecución SIGEF'!H67+'Ejecución SIGEF'!H68+'Ejecución SIGEF'!H69+'Ejecución SIGEF'!H70</f>
        <v>3354.51</v>
      </c>
      <c r="I32" s="53">
        <f>+'Ejecución SIGEF'!I65+'Ejecución SIGEF'!I66+'Ejecución SIGEF'!I67+'Ejecución SIGEF'!I68+'Ejecución SIGEF'!I69+'Ejecución SIGEF'!I70</f>
        <v>669.48</v>
      </c>
      <c r="J32" s="53">
        <f>+'Ejecución SIGEF'!J65+'Ejecución SIGEF'!J66+'Ejecución SIGEF'!J67+'Ejecución SIGEF'!J68+'Ejecución SIGEF'!J69+'Ejecución SIGEF'!J70</f>
        <v>0</v>
      </c>
      <c r="K32" s="53">
        <f>+'Ejecución SIGEF'!K65+'Ejecución SIGEF'!K66+'Ejecución SIGEF'!K67+'Ejecución SIGEF'!K68+'Ejecución SIGEF'!K69+'Ejecución SIGEF'!K70</f>
        <v>0</v>
      </c>
      <c r="L32" s="53">
        <f>+'Ejecución SIGEF'!L65+'Ejecución SIGEF'!L66+'Ejecución SIGEF'!L67+'Ejecución SIGEF'!L68+'Ejecución SIGEF'!L69+'Ejecución SIGEF'!L70</f>
        <v>3580240</v>
      </c>
      <c r="M32" s="53">
        <f>+'Ejecución SIGEF'!M65+'Ejecución SIGEF'!M66+'Ejecución SIGEF'!M67+'Ejecución SIGEF'!M68+'Ejecución SIGEF'!M69+'Ejecución SIGEF'!M70</f>
        <v>0</v>
      </c>
      <c r="N32" s="53">
        <f>+'Ejecución SIGEF'!N65+'Ejecución SIGEF'!N66+'Ejecución SIGEF'!N67+'Ejecución SIGEF'!N68+'Ejecución SIGEF'!N69+'Ejecución SIGEF'!N70</f>
        <v>0</v>
      </c>
      <c r="O32" s="53">
        <f>+'Ejecución SIGEF'!O65+'Ejecución SIGEF'!O66+'Ejecución SIGEF'!O67+'Ejecución SIGEF'!O68+'Ejecución SIGEF'!O69+'Ejecución SIGEF'!O70</f>
        <v>24001.200000000001</v>
      </c>
      <c r="P32" s="58">
        <f t="shared" si="2"/>
        <v>3617569.49</v>
      </c>
      <c r="Q32" s="3"/>
    </row>
    <row r="33" spans="2:16" s="3" customFormat="1" ht="39.950000000000003" customHeight="1" x14ac:dyDescent="0.25">
      <c r="B33" s="41" t="s">
        <v>34</v>
      </c>
      <c r="C33" s="42" t="s">
        <v>84</v>
      </c>
      <c r="D33" s="53">
        <f>+'Ejecución SIGEF'!D71+'Ejecución SIGEF'!D72+'Ejecución SIGEF'!D73+'Ejecución SIGEF'!D74+'Ejecución SIGEF'!D75+'Ejecución SIGEF'!D76+'Ejecución SIGEF'!D77</f>
        <v>0</v>
      </c>
      <c r="E33" s="53">
        <f>+'Ejecución SIGEF'!E71+'Ejecución SIGEF'!E72+'Ejecución SIGEF'!E73+'Ejecución SIGEF'!E74+'Ejecución SIGEF'!E75+'Ejecución SIGEF'!E76+'Ejecución SIGEF'!E77</f>
        <v>0</v>
      </c>
      <c r="F33" s="53">
        <f>+'Ejecución SIGEF'!F71+'Ejecución SIGEF'!F72+'Ejecución SIGEF'!F73+'Ejecución SIGEF'!F74+'Ejecución SIGEF'!F75+'Ejecución SIGEF'!F76+'Ejecución SIGEF'!F77</f>
        <v>0</v>
      </c>
      <c r="G33" s="53">
        <f>+'Ejecución SIGEF'!G71+'Ejecución SIGEF'!G72+'Ejecución SIGEF'!G73+'Ejecución SIGEF'!G74+'Ejecución SIGEF'!G75+'Ejecución SIGEF'!G76+'Ejecución SIGEF'!G77</f>
        <v>0</v>
      </c>
      <c r="H33" s="53">
        <f>+'Ejecución SIGEF'!H71+'Ejecución SIGEF'!H72+'Ejecución SIGEF'!H73+'Ejecución SIGEF'!H74+'Ejecución SIGEF'!H75+'Ejecución SIGEF'!H76+'Ejecución SIGEF'!H77</f>
        <v>0</v>
      </c>
      <c r="I33" s="53">
        <f>+'Ejecución SIGEF'!I71+'Ejecución SIGEF'!I72+'Ejecución SIGEF'!I73+'Ejecución SIGEF'!I74+'Ejecución SIGEF'!I75+'Ejecución SIGEF'!I76+'Ejecución SIGEF'!I77</f>
        <v>6000.02</v>
      </c>
      <c r="J33" s="53">
        <f>+'Ejecución SIGEF'!J71+'Ejecución SIGEF'!J72+'Ejecución SIGEF'!J73+'Ejecución SIGEF'!J74+'Ejecución SIGEF'!J75+'Ejecución SIGEF'!J76+'Ejecución SIGEF'!J77</f>
        <v>38981.769999999997</v>
      </c>
      <c r="K33" s="53">
        <f>+'Ejecución SIGEF'!K71+'Ejecución SIGEF'!K72+'Ejecución SIGEF'!K73+'Ejecución SIGEF'!K74+'Ejecución SIGEF'!K75+'Ejecución SIGEF'!K76+'Ejecución SIGEF'!K77</f>
        <v>12574.08</v>
      </c>
      <c r="L33" s="53">
        <f>+'Ejecución SIGEF'!L71+'Ejecución SIGEF'!L72+'Ejecución SIGEF'!L73+'Ejecución SIGEF'!L74+'Ejecución SIGEF'!L75+'Ejecución SIGEF'!L76+'Ejecución SIGEF'!L77</f>
        <v>1599.99</v>
      </c>
      <c r="M33" s="53">
        <f>+'Ejecución SIGEF'!M71+'Ejecución SIGEF'!M72+'Ejecución SIGEF'!M73+'Ejecución SIGEF'!M74+'Ejecución SIGEF'!M75+'Ejecución SIGEF'!M76+'Ejecución SIGEF'!M77</f>
        <v>950</v>
      </c>
      <c r="N33" s="53">
        <f>+'Ejecución SIGEF'!N71+'Ejecución SIGEF'!N72+'Ejecución SIGEF'!N73+'Ejecución SIGEF'!N74+'Ejecución SIGEF'!N75+'Ejecución SIGEF'!N76+'Ejecución SIGEF'!N77</f>
        <v>16800.84</v>
      </c>
      <c r="O33" s="53">
        <f>+'Ejecución SIGEF'!O71+'Ejecución SIGEF'!O72+'Ejecución SIGEF'!O73+'Ejecución SIGEF'!O74+'Ejecución SIGEF'!O75+'Ejecución SIGEF'!O76+'Ejecución SIGEF'!O77</f>
        <v>0</v>
      </c>
      <c r="P33" s="58">
        <f t="shared" si="2"/>
        <v>76906.7</v>
      </c>
    </row>
    <row r="34" spans="2:16" s="3" customFormat="1" ht="39.950000000000003" customHeight="1" x14ac:dyDescent="0.25">
      <c r="B34" s="41" t="s">
        <v>35</v>
      </c>
      <c r="C34" s="42" t="s">
        <v>85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8">
        <f t="shared" si="2"/>
        <v>0</v>
      </c>
    </row>
    <row r="35" spans="2:16" s="3" customFormat="1" ht="39.950000000000003" customHeight="1" x14ac:dyDescent="0.25">
      <c r="B35" s="41" t="s">
        <v>36</v>
      </c>
      <c r="C35" s="42" t="s">
        <v>86</v>
      </c>
      <c r="D35" s="53">
        <f>+'Ejecución SIGEF'!D78+'Ejecución SIGEF'!D79+'Ejecución SIGEF'!D80+'Ejecución SIGEF'!D81+'Ejecución SIGEF'!D82</f>
        <v>0</v>
      </c>
      <c r="E35" s="53">
        <f>+'Ejecución SIGEF'!E78+'Ejecución SIGEF'!E79+'Ejecución SIGEF'!E80+'Ejecución SIGEF'!E81+'Ejecución SIGEF'!E82</f>
        <v>0</v>
      </c>
      <c r="F35" s="53">
        <f>+'Ejecución SIGEF'!F78+'Ejecución SIGEF'!F79+'Ejecución SIGEF'!F80+'Ejecución SIGEF'!F81+'Ejecución SIGEF'!F82</f>
        <v>0</v>
      </c>
      <c r="G35" s="53">
        <f>+'Ejecución SIGEF'!G78+'Ejecución SIGEF'!G79+'Ejecución SIGEF'!G80+'Ejecución SIGEF'!G81+'Ejecución SIGEF'!G82</f>
        <v>74263.98</v>
      </c>
      <c r="H35" s="53">
        <f>+'Ejecución SIGEF'!H78+'Ejecución SIGEF'!H79+'Ejecución SIGEF'!H80+'Ejecución SIGEF'!H81+'Ejecución SIGEF'!H82</f>
        <v>201117.4</v>
      </c>
      <c r="I35" s="53">
        <f>+'Ejecución SIGEF'!I78+'Ejecución SIGEF'!I79+'Ejecución SIGEF'!I80+'Ejecución SIGEF'!I81+'Ejecución SIGEF'!I82</f>
        <v>235740.4</v>
      </c>
      <c r="J35" s="53">
        <f>+'Ejecución SIGEF'!J78+'Ejecución SIGEF'!J79+'Ejecución SIGEF'!J80+'Ejecución SIGEF'!J81+'Ejecución SIGEF'!J82</f>
        <v>936323.28</v>
      </c>
      <c r="K35" s="53">
        <f>+'Ejecución SIGEF'!K78+'Ejecución SIGEF'!K79+'Ejecución SIGEF'!K80+'Ejecución SIGEF'!K81+'Ejecución SIGEF'!K82</f>
        <v>213359.2</v>
      </c>
      <c r="L35" s="53">
        <f>+'Ejecución SIGEF'!L78+'Ejecución SIGEF'!L79+'Ejecución SIGEF'!L80+'Ejecución SIGEF'!L81+'Ejecución SIGEF'!L82</f>
        <v>1377145.4790000001</v>
      </c>
      <c r="M35" s="53">
        <f>+'Ejecución SIGEF'!M78+'Ejecución SIGEF'!M79+'Ejecución SIGEF'!M80+'Ejecución SIGEF'!M81+'Ejecución SIGEF'!M82</f>
        <v>2395.0100000000002</v>
      </c>
      <c r="N35" s="53">
        <f>+'Ejecución SIGEF'!N78+'Ejecución SIGEF'!N79+'Ejecución SIGEF'!N80+'Ejecución SIGEF'!N81+'Ejecución SIGEF'!N82</f>
        <v>0</v>
      </c>
      <c r="O35" s="53">
        <f>+'Ejecución SIGEF'!O78+'Ejecución SIGEF'!O79+'Ejecución SIGEF'!O80+'Ejecución SIGEF'!O81+'Ejecución SIGEF'!O82</f>
        <v>28308.01</v>
      </c>
      <c r="P35" s="58">
        <f t="shared" si="2"/>
        <v>3068652.7589999996</v>
      </c>
    </row>
    <row r="36" spans="2:16" s="3" customFormat="1" ht="39.950000000000003" customHeight="1" x14ac:dyDescent="0.25">
      <c r="B36" s="47">
        <v>2.4</v>
      </c>
      <c r="C36" s="48" t="s">
        <v>87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2:16" s="3" customFormat="1" ht="39.950000000000003" customHeight="1" x14ac:dyDescent="0.25">
      <c r="B37" s="41" t="s">
        <v>37</v>
      </c>
      <c r="C37" s="42" t="s">
        <v>88</v>
      </c>
      <c r="D37" s="53">
        <f>+'Ejecución SIGEF'!D84+'Ejecución SIGEF'!D85</f>
        <v>0</v>
      </c>
      <c r="E37" s="53">
        <f>+'Ejecución SIGEF'!E84+'Ejecución SIGEF'!E85</f>
        <v>31130301.239999998</v>
      </c>
      <c r="F37" s="53">
        <f>+'Ejecución SIGEF'!F84+'Ejecución SIGEF'!F85</f>
        <v>67840409.030000001</v>
      </c>
      <c r="G37" s="53">
        <f>+'Ejecución SIGEF'!G84+'Ejecución SIGEF'!G85</f>
        <v>121827910.56999999</v>
      </c>
      <c r="H37" s="53">
        <f>+'Ejecución SIGEF'!H84+'Ejecución SIGEF'!H85</f>
        <v>98900269.930000007</v>
      </c>
      <c r="I37" s="53">
        <f>+'Ejecución SIGEF'!I84+'Ejecución SIGEF'!I85</f>
        <v>86326608.329999998</v>
      </c>
      <c r="J37" s="53">
        <f>+'Ejecución SIGEF'!J84+'Ejecución SIGEF'!J85</f>
        <v>110516854.16</v>
      </c>
      <c r="K37" s="53">
        <f>+'Ejecución SIGEF'!K84+'Ejecución SIGEF'!K85</f>
        <v>171416084.34</v>
      </c>
      <c r="L37" s="53">
        <f>+'Ejecución SIGEF'!L84+'Ejecución SIGEF'!L85</f>
        <v>107424612.45</v>
      </c>
      <c r="M37" s="53">
        <f>+'Ejecución SIGEF'!M84+'Ejecución SIGEF'!M85</f>
        <v>169112101.78</v>
      </c>
      <c r="N37" s="53">
        <f>+'Ejecución SIGEF'!N84+'Ejecución SIGEF'!N85</f>
        <v>182076752.61000001</v>
      </c>
      <c r="O37" s="53">
        <f>+'Ejecución SIGEF'!O84+'Ejecución SIGEF'!O85</f>
        <v>119662480.47</v>
      </c>
      <c r="P37" s="58">
        <f>SUM(D37:O37)</f>
        <v>1266234384.9100001</v>
      </c>
    </row>
    <row r="38" spans="2:16" s="3" customFormat="1" ht="39.950000000000003" customHeight="1" x14ac:dyDescent="0.25">
      <c r="B38" s="41" t="s">
        <v>38</v>
      </c>
      <c r="C38" s="42" t="s">
        <v>89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8">
        <f t="shared" ref="P38:P43" si="3">SUM(D38:O38)</f>
        <v>0</v>
      </c>
    </row>
    <row r="39" spans="2:16" s="3" customFormat="1" ht="39.950000000000003" customHeight="1" x14ac:dyDescent="0.25">
      <c r="B39" s="41" t="s">
        <v>39</v>
      </c>
      <c r="C39" s="42" t="s">
        <v>90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8">
        <f t="shared" si="3"/>
        <v>0</v>
      </c>
    </row>
    <row r="40" spans="2:16" s="3" customFormat="1" ht="39.950000000000003" customHeight="1" x14ac:dyDescent="0.25">
      <c r="B40" s="41" t="s">
        <v>40</v>
      </c>
      <c r="C40" s="42" t="s">
        <v>91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8">
        <f t="shared" si="3"/>
        <v>0</v>
      </c>
    </row>
    <row r="41" spans="2:16" s="3" customFormat="1" ht="39.950000000000003" customHeight="1" x14ac:dyDescent="0.25">
      <c r="B41" s="41" t="s">
        <v>41</v>
      </c>
      <c r="C41" s="42" t="s">
        <v>92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8">
        <f t="shared" si="3"/>
        <v>0</v>
      </c>
    </row>
    <row r="42" spans="2:16" s="3" customFormat="1" ht="39.950000000000003" customHeight="1" x14ac:dyDescent="0.25">
      <c r="B42" s="41" t="s">
        <v>42</v>
      </c>
      <c r="C42" s="42" t="s">
        <v>93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8">
        <f t="shared" si="3"/>
        <v>0</v>
      </c>
    </row>
    <row r="43" spans="2:16" s="3" customFormat="1" ht="39.950000000000003" customHeight="1" x14ac:dyDescent="0.25">
      <c r="B43" s="41" t="s">
        <v>43</v>
      </c>
      <c r="C43" s="42" t="s">
        <v>94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8">
        <f t="shared" si="3"/>
        <v>0</v>
      </c>
    </row>
    <row r="44" spans="2:16" s="3" customFormat="1" ht="39.950000000000003" customHeight="1" x14ac:dyDescent="0.25">
      <c r="B44" s="47">
        <v>2.5</v>
      </c>
      <c r="C44" s="48" t="s">
        <v>95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2:16" s="3" customFormat="1" ht="39.950000000000003" customHeight="1" x14ac:dyDescent="0.25">
      <c r="B45" s="41" t="s">
        <v>44</v>
      </c>
      <c r="C45" s="42" t="s">
        <v>96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8">
        <f>SUM(D45:O45)</f>
        <v>0</v>
      </c>
    </row>
    <row r="46" spans="2:16" s="3" customFormat="1" ht="39.950000000000003" customHeight="1" x14ac:dyDescent="0.25">
      <c r="B46" s="41" t="s">
        <v>45</v>
      </c>
      <c r="C46" s="42" t="s">
        <v>97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8">
        <f t="shared" ref="P46:P51" si="4">SUM(D46:O46)</f>
        <v>0</v>
      </c>
    </row>
    <row r="47" spans="2:16" s="3" customFormat="1" ht="39.950000000000003" customHeight="1" x14ac:dyDescent="0.25">
      <c r="B47" s="41" t="s">
        <v>46</v>
      </c>
      <c r="C47" s="42" t="s">
        <v>98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8">
        <f t="shared" si="4"/>
        <v>0</v>
      </c>
    </row>
    <row r="48" spans="2:16" s="3" customFormat="1" ht="39.950000000000003" customHeight="1" x14ac:dyDescent="0.25">
      <c r="B48" s="41" t="s">
        <v>47</v>
      </c>
      <c r="C48" s="42" t="s">
        <v>99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8">
        <f t="shared" si="4"/>
        <v>0</v>
      </c>
    </row>
    <row r="49" spans="2:16" s="3" customFormat="1" ht="39.950000000000003" customHeight="1" x14ac:dyDescent="0.25">
      <c r="B49" s="41" t="s">
        <v>48</v>
      </c>
      <c r="C49" s="42" t="s">
        <v>100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8">
        <f t="shared" si="4"/>
        <v>0</v>
      </c>
    </row>
    <row r="50" spans="2:16" s="3" customFormat="1" ht="39.950000000000003" customHeight="1" x14ac:dyDescent="0.25">
      <c r="B50" s="41" t="s">
        <v>49</v>
      </c>
      <c r="C50" s="42" t="s">
        <v>102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8">
        <f t="shared" si="4"/>
        <v>0</v>
      </c>
    </row>
    <row r="51" spans="2:16" s="3" customFormat="1" ht="39.950000000000003" customHeight="1" x14ac:dyDescent="0.25">
      <c r="B51" s="41" t="s">
        <v>50</v>
      </c>
      <c r="C51" s="42" t="s">
        <v>101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8">
        <f t="shared" si="4"/>
        <v>0</v>
      </c>
    </row>
    <row r="52" spans="2:16" s="3" customFormat="1" ht="39.950000000000003" customHeight="1" x14ac:dyDescent="0.25">
      <c r="B52" s="47">
        <v>2.6</v>
      </c>
      <c r="C52" s="48" t="s">
        <v>103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2:16" s="3" customFormat="1" ht="39.950000000000003" customHeight="1" x14ac:dyDescent="0.25">
      <c r="B53" s="41" t="s">
        <v>51</v>
      </c>
      <c r="C53" s="42" t="s">
        <v>104</v>
      </c>
      <c r="D53" s="53">
        <f>+'Ejecución SIGEF'!D87+'Ejecución SIGEF'!D88+'Ejecución SIGEF'!D89</f>
        <v>0</v>
      </c>
      <c r="E53" s="53">
        <f>+'Ejecución SIGEF'!E87+'Ejecución SIGEF'!E88+'Ejecución SIGEF'!E89</f>
        <v>0</v>
      </c>
      <c r="F53" s="53">
        <f>+'Ejecución SIGEF'!F87+'Ejecución SIGEF'!F88+'Ejecución SIGEF'!F89</f>
        <v>0</v>
      </c>
      <c r="G53" s="53">
        <f>+'Ejecución SIGEF'!G87+'Ejecución SIGEF'!G88+'Ejecución SIGEF'!G89</f>
        <v>63102.27</v>
      </c>
      <c r="H53" s="53">
        <f>+'Ejecución SIGEF'!H87+'Ejecución SIGEF'!H88+'Ejecución SIGEF'!H89</f>
        <v>19180</v>
      </c>
      <c r="I53" s="53">
        <f>+'Ejecución SIGEF'!I87+'Ejecución SIGEF'!I88+'Ejecución SIGEF'!I89</f>
        <v>247800</v>
      </c>
      <c r="J53" s="53">
        <f>+'Ejecución SIGEF'!J87+'Ejecución SIGEF'!J88+'Ejecución SIGEF'!J89</f>
        <v>49870</v>
      </c>
      <c r="K53" s="53">
        <f>+'Ejecución SIGEF'!K87+'Ejecución SIGEF'!K88+'Ejecución SIGEF'!K89</f>
        <v>0</v>
      </c>
      <c r="L53" s="53">
        <f>+'Ejecución SIGEF'!L87+'Ejecución SIGEF'!L88+'Ejecución SIGEF'!L89</f>
        <v>847137.2</v>
      </c>
      <c r="M53" s="53">
        <f>+'Ejecución SIGEF'!M87+'Ejecución SIGEF'!M88+'Ejecución SIGEF'!M89</f>
        <v>35662.089999999997</v>
      </c>
      <c r="N53" s="53">
        <f>+'Ejecución SIGEF'!N87+'Ejecución SIGEF'!N88+'Ejecución SIGEF'!N89</f>
        <v>627288</v>
      </c>
      <c r="O53" s="53">
        <f>+'Ejecución SIGEF'!O87+'Ejecución SIGEF'!O88+'Ejecución SIGEF'!O89</f>
        <v>3253780.37</v>
      </c>
      <c r="P53" s="58">
        <f>SUM(D53:O53)</f>
        <v>5143819.93</v>
      </c>
    </row>
    <row r="54" spans="2:16" s="3" customFormat="1" ht="39.950000000000003" customHeight="1" x14ac:dyDescent="0.25">
      <c r="B54" s="41" t="s">
        <v>52</v>
      </c>
      <c r="C54" s="42" t="s">
        <v>105</v>
      </c>
      <c r="D54" s="53">
        <f>+'Ejecución SIGEF'!D90</f>
        <v>0</v>
      </c>
      <c r="E54" s="53">
        <f>+'Ejecución SIGEF'!E90</f>
        <v>0</v>
      </c>
      <c r="F54" s="53">
        <f>+'Ejecución SIGEF'!F90</f>
        <v>0</v>
      </c>
      <c r="G54" s="53">
        <f>+'Ejecución SIGEF'!G90</f>
        <v>0</v>
      </c>
      <c r="H54" s="53">
        <f>+'Ejecución SIGEF'!H90</f>
        <v>206500</v>
      </c>
      <c r="I54" s="53">
        <f>+'Ejecución SIGEF'!I90</f>
        <v>0</v>
      </c>
      <c r="J54" s="53">
        <f>+'Ejecución SIGEF'!J90</f>
        <v>0</v>
      </c>
      <c r="K54" s="53">
        <f>+'Ejecución SIGEF'!K90</f>
        <v>0</v>
      </c>
      <c r="L54" s="53">
        <f>+'Ejecución SIGEF'!L90</f>
        <v>0</v>
      </c>
      <c r="M54" s="53">
        <f>+'Ejecución SIGEF'!M90</f>
        <v>0</v>
      </c>
      <c r="N54" s="53">
        <f>+'Ejecución SIGEF'!N90</f>
        <v>0</v>
      </c>
      <c r="O54" s="53">
        <f>+'Ejecución SIGEF'!O90</f>
        <v>0</v>
      </c>
      <c r="P54" s="58">
        <f t="shared" ref="P54:P61" si="5">SUM(D54:O54)</f>
        <v>206500</v>
      </c>
    </row>
    <row r="55" spans="2:16" s="3" customFormat="1" ht="39.950000000000003" customHeight="1" x14ac:dyDescent="0.25">
      <c r="B55" s="41" t="s">
        <v>53</v>
      </c>
      <c r="C55" s="42" t="s">
        <v>106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8">
        <f t="shared" si="5"/>
        <v>0</v>
      </c>
    </row>
    <row r="56" spans="2:16" s="3" customFormat="1" ht="39.950000000000003" customHeight="1" x14ac:dyDescent="0.25">
      <c r="B56" s="41" t="s">
        <v>54</v>
      </c>
      <c r="C56" s="42" t="s">
        <v>107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8">
        <f t="shared" si="5"/>
        <v>0</v>
      </c>
    </row>
    <row r="57" spans="2:16" s="3" customFormat="1" ht="39.950000000000003" customHeight="1" x14ac:dyDescent="0.25">
      <c r="B57" s="41" t="s">
        <v>55</v>
      </c>
      <c r="C57" s="42" t="s">
        <v>108</v>
      </c>
      <c r="D57" s="53">
        <f>+'Ejecución SIGEF'!D91</f>
        <v>0</v>
      </c>
      <c r="E57" s="53">
        <f>+'Ejecución SIGEF'!E91</f>
        <v>0</v>
      </c>
      <c r="F57" s="53">
        <f>+'Ejecución SIGEF'!F91</f>
        <v>0</v>
      </c>
      <c r="G57" s="53">
        <f>+'Ejecución SIGEF'!G91</f>
        <v>0</v>
      </c>
      <c r="H57" s="53">
        <f>+'Ejecución SIGEF'!H91</f>
        <v>0</v>
      </c>
      <c r="I57" s="53">
        <f>+'Ejecución SIGEF'!I91</f>
        <v>0</v>
      </c>
      <c r="J57" s="53">
        <f>+'Ejecución SIGEF'!J91</f>
        <v>0</v>
      </c>
      <c r="K57" s="53">
        <f>+'Ejecución SIGEF'!K91</f>
        <v>0</v>
      </c>
      <c r="L57" s="53">
        <f>+'Ejecución SIGEF'!L91</f>
        <v>0</v>
      </c>
      <c r="M57" s="53">
        <f>+'Ejecución SIGEF'!M91</f>
        <v>0</v>
      </c>
      <c r="N57" s="53">
        <f>+'Ejecución SIGEF'!N91</f>
        <v>400020</v>
      </c>
      <c r="O57" s="53">
        <f>+'Ejecución SIGEF'!O91</f>
        <v>0</v>
      </c>
      <c r="P57" s="58">
        <f t="shared" si="5"/>
        <v>400020</v>
      </c>
    </row>
    <row r="58" spans="2:16" s="3" customFormat="1" ht="39.950000000000003" customHeight="1" x14ac:dyDescent="0.25">
      <c r="B58" s="41" t="s">
        <v>27</v>
      </c>
      <c r="C58" s="42" t="s">
        <v>109</v>
      </c>
      <c r="D58" s="53">
        <f>+'Ejecución SIGEF'!D92</f>
        <v>0</v>
      </c>
      <c r="E58" s="53">
        <f>+'Ejecución SIGEF'!E92</f>
        <v>0</v>
      </c>
      <c r="F58" s="53">
        <f>+'Ejecución SIGEF'!F92</f>
        <v>0</v>
      </c>
      <c r="G58" s="53">
        <f>+'Ejecución SIGEF'!G92</f>
        <v>325565.51</v>
      </c>
      <c r="H58" s="53">
        <f>+'Ejecución SIGEF'!H92</f>
        <v>0</v>
      </c>
      <c r="I58" s="53">
        <f>+'Ejecución SIGEF'!I92</f>
        <v>0</v>
      </c>
      <c r="J58" s="53">
        <f>+'Ejecución SIGEF'!J92</f>
        <v>114696.44</v>
      </c>
      <c r="K58" s="53">
        <f>+'Ejecución SIGEF'!K92</f>
        <v>0</v>
      </c>
      <c r="L58" s="53">
        <f>+'Ejecución SIGEF'!L92</f>
        <v>39766.44</v>
      </c>
      <c r="M58" s="53">
        <f>+'Ejecución SIGEF'!M92</f>
        <v>0</v>
      </c>
      <c r="N58" s="53">
        <f>+'Ejecución SIGEF'!N92</f>
        <v>0</v>
      </c>
      <c r="O58" s="53">
        <f>+'Ejecución SIGEF'!O92</f>
        <v>129239.03</v>
      </c>
      <c r="P58" s="58">
        <f t="shared" si="5"/>
        <v>609267.42000000004</v>
      </c>
    </row>
    <row r="59" spans="2:16" s="3" customFormat="1" ht="39.950000000000003" customHeight="1" x14ac:dyDescent="0.25">
      <c r="B59" s="41" t="s">
        <v>56</v>
      </c>
      <c r="C59" s="42" t="s">
        <v>110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8">
        <f t="shared" si="5"/>
        <v>0</v>
      </c>
    </row>
    <row r="60" spans="2:16" s="3" customFormat="1" ht="39.950000000000003" customHeight="1" x14ac:dyDescent="0.25">
      <c r="B60" s="41" t="s">
        <v>57</v>
      </c>
      <c r="C60" s="42" t="s">
        <v>111</v>
      </c>
      <c r="D60" s="53">
        <f>+'Ejecución SIGEF'!D93</f>
        <v>0</v>
      </c>
      <c r="E60" s="53">
        <f>+'Ejecución SIGEF'!E93</f>
        <v>0</v>
      </c>
      <c r="F60" s="53">
        <f>+'Ejecución SIGEF'!F93</f>
        <v>0</v>
      </c>
      <c r="G60" s="53">
        <f>+'Ejecución SIGEF'!G93</f>
        <v>0</v>
      </c>
      <c r="H60" s="53">
        <f>+'Ejecución SIGEF'!H93</f>
        <v>0</v>
      </c>
      <c r="I60" s="53">
        <f>+'Ejecución SIGEF'!I93</f>
        <v>0</v>
      </c>
      <c r="J60" s="53">
        <f>+'Ejecución SIGEF'!J93</f>
        <v>0</v>
      </c>
      <c r="K60" s="53">
        <f>+'Ejecución SIGEF'!K93</f>
        <v>0</v>
      </c>
      <c r="L60" s="53">
        <f>+'Ejecución SIGEF'!L93</f>
        <v>2221688.75</v>
      </c>
      <c r="M60" s="53">
        <f>+'Ejecución SIGEF'!M93</f>
        <v>0</v>
      </c>
      <c r="N60" s="53">
        <f>+'Ejecución SIGEF'!N93</f>
        <v>0</v>
      </c>
      <c r="O60" s="53">
        <f>+'Ejecución SIGEF'!O93</f>
        <v>0</v>
      </c>
      <c r="P60" s="58">
        <f t="shared" si="5"/>
        <v>2221688.75</v>
      </c>
    </row>
    <row r="61" spans="2:16" s="3" customFormat="1" ht="39.950000000000003" customHeight="1" x14ac:dyDescent="0.25">
      <c r="B61" s="41" t="s">
        <v>58</v>
      </c>
      <c r="C61" s="42" t="s">
        <v>112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8">
        <f t="shared" si="5"/>
        <v>0</v>
      </c>
    </row>
    <row r="62" spans="2:16" s="3" customFormat="1" ht="39.950000000000003" customHeight="1" x14ac:dyDescent="0.25">
      <c r="B62" s="47">
        <v>2.7</v>
      </c>
      <c r="C62" s="48" t="s">
        <v>113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2:16" s="3" customFormat="1" ht="39.950000000000003" customHeight="1" x14ac:dyDescent="0.25">
      <c r="B63" s="41" t="s">
        <v>59</v>
      </c>
      <c r="C63" s="42" t="s">
        <v>114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8">
        <f>SUM(D63:O63)</f>
        <v>0</v>
      </c>
    </row>
    <row r="64" spans="2:16" s="3" customFormat="1" ht="39.950000000000003" customHeight="1" x14ac:dyDescent="0.25">
      <c r="B64" s="41" t="s">
        <v>60</v>
      </c>
      <c r="C64" s="42" t="s">
        <v>117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8">
        <f t="shared" ref="P64:P66" si="6">SUM(D64:O64)</f>
        <v>0</v>
      </c>
    </row>
    <row r="65" spans="2:17" s="3" customFormat="1" ht="39.950000000000003" customHeight="1" x14ac:dyDescent="0.25">
      <c r="B65" s="41" t="s">
        <v>61</v>
      </c>
      <c r="C65" s="42" t="s">
        <v>115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8">
        <f t="shared" si="6"/>
        <v>0</v>
      </c>
    </row>
    <row r="66" spans="2:17" s="3" customFormat="1" ht="39.950000000000003" customHeight="1" x14ac:dyDescent="0.25">
      <c r="B66" s="41" t="s">
        <v>62</v>
      </c>
      <c r="C66" s="42" t="s">
        <v>116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8">
        <f t="shared" si="6"/>
        <v>0</v>
      </c>
    </row>
    <row r="67" spans="2:17" s="3" customFormat="1" ht="39.950000000000003" customHeight="1" x14ac:dyDescent="0.25">
      <c r="B67" s="47">
        <v>2.8</v>
      </c>
      <c r="C67" s="48" t="s">
        <v>118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2:17" s="3" customFormat="1" ht="39.950000000000003" customHeight="1" x14ac:dyDescent="0.25">
      <c r="B68" s="41" t="s">
        <v>63</v>
      </c>
      <c r="C68" s="42" t="s">
        <v>132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8">
        <f>SUM(D68:O68)</f>
        <v>0</v>
      </c>
    </row>
    <row r="69" spans="2:17" s="3" customFormat="1" ht="39.950000000000003" customHeight="1" x14ac:dyDescent="0.25">
      <c r="B69" s="41" t="s">
        <v>64</v>
      </c>
      <c r="C69" s="42" t="s">
        <v>133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8">
        <f>SUM(D69:O69)</f>
        <v>0</v>
      </c>
    </row>
    <row r="70" spans="2:17" s="3" customFormat="1" ht="39.950000000000003" customHeight="1" x14ac:dyDescent="0.25">
      <c r="B70" s="47">
        <v>2.9</v>
      </c>
      <c r="C70" s="48" t="s">
        <v>119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2:17" s="3" customFormat="1" ht="39.950000000000003" customHeight="1" x14ac:dyDescent="0.25">
      <c r="B71" s="41" t="s">
        <v>65</v>
      </c>
      <c r="C71" s="42" t="s">
        <v>134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58">
        <f>SUM(D71:O71)</f>
        <v>0</v>
      </c>
    </row>
    <row r="72" spans="2:17" s="3" customFormat="1" ht="39.950000000000003" customHeight="1" x14ac:dyDescent="0.25">
      <c r="B72" s="41" t="s">
        <v>66</v>
      </c>
      <c r="C72" s="42" t="s">
        <v>142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8">
        <f t="shared" ref="P72:P73" si="7">SUM(D72:O72)</f>
        <v>0</v>
      </c>
    </row>
    <row r="73" spans="2:17" s="3" customFormat="1" ht="39.950000000000003" customHeight="1" x14ac:dyDescent="0.25">
      <c r="B73" s="41" t="s">
        <v>67</v>
      </c>
      <c r="C73" s="42" t="s">
        <v>143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8">
        <f t="shared" si="7"/>
        <v>0</v>
      </c>
    </row>
    <row r="74" spans="2:17" s="7" customFormat="1" ht="39.950000000000003" customHeight="1" x14ac:dyDescent="0.25">
      <c r="B74" s="80" t="s">
        <v>0</v>
      </c>
      <c r="C74" s="80"/>
      <c r="D74" s="39">
        <f>SUM(D11:D73)</f>
        <v>13536382.23</v>
      </c>
      <c r="E74" s="39">
        <f t="shared" ref="E74:P74" si="8">SUM(E11:E73)</f>
        <v>46269905.949999996</v>
      </c>
      <c r="F74" s="39">
        <f t="shared" si="8"/>
        <v>90057465.00999999</v>
      </c>
      <c r="G74" s="39">
        <f t="shared" si="8"/>
        <v>142236827.38999999</v>
      </c>
      <c r="H74" s="39">
        <f t="shared" si="8"/>
        <v>118348296.13000001</v>
      </c>
      <c r="I74" s="39">
        <f t="shared" si="8"/>
        <v>113470230.44999999</v>
      </c>
      <c r="J74" s="39">
        <f t="shared" si="8"/>
        <v>150546219.56999999</v>
      </c>
      <c r="K74" s="39">
        <f t="shared" si="8"/>
        <v>199033035.63</v>
      </c>
      <c r="L74" s="39">
        <f t="shared" si="8"/>
        <v>139580398.83899999</v>
      </c>
      <c r="M74" s="39">
        <f t="shared" si="8"/>
        <v>202053616.398</v>
      </c>
      <c r="N74" s="39">
        <f t="shared" ref="N74" si="9">SUM(N11:N73)</f>
        <v>233123536.68000001</v>
      </c>
      <c r="O74" s="39">
        <f t="shared" si="8"/>
        <v>145883572.91</v>
      </c>
      <c r="P74" s="39">
        <f t="shared" si="8"/>
        <v>1594139487.1870003</v>
      </c>
      <c r="Q74" s="1"/>
    </row>
    <row r="75" spans="2:17" s="7" customFormat="1" ht="35.1" customHeight="1" x14ac:dyDescent="0.25">
      <c r="B75" s="31"/>
      <c r="C75" s="4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8"/>
      <c r="Q75" s="1"/>
    </row>
    <row r="76" spans="2:17" s="3" customFormat="1" ht="35.1" customHeight="1" x14ac:dyDescent="0.25">
      <c r="B76" s="43">
        <v>4</v>
      </c>
      <c r="C76" s="45" t="s">
        <v>120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8">
        <f>SUM(D76:O76)</f>
        <v>0</v>
      </c>
    </row>
    <row r="77" spans="2:17" s="7" customFormat="1" ht="35.1" customHeight="1" x14ac:dyDescent="0.25">
      <c r="B77" s="41">
        <v>4.0999999999999996</v>
      </c>
      <c r="C77" s="46" t="s">
        <v>126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8">
        <f>SUM(D77:O77)</f>
        <v>0</v>
      </c>
      <c r="Q77" s="1"/>
    </row>
    <row r="78" spans="2:17" s="7" customFormat="1" ht="35.1" customHeight="1" x14ac:dyDescent="0.25">
      <c r="B78" s="41" t="s">
        <v>121</v>
      </c>
      <c r="C78" s="44" t="s">
        <v>127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8">
        <f t="shared" ref="P78:P84" si="10">SUM(D78:O78)</f>
        <v>0</v>
      </c>
      <c r="Q78" s="1"/>
    </row>
    <row r="79" spans="2:17" s="7" customFormat="1" ht="35.1" customHeight="1" x14ac:dyDescent="0.25">
      <c r="B79" s="41" t="s">
        <v>122</v>
      </c>
      <c r="C79" s="44" t="s">
        <v>128</v>
      </c>
      <c r="D79" s="53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8">
        <f t="shared" si="10"/>
        <v>0</v>
      </c>
      <c r="Q79" s="1"/>
    </row>
    <row r="80" spans="2:17" s="7" customFormat="1" ht="35.1" customHeight="1" x14ac:dyDescent="0.25">
      <c r="B80" s="41">
        <v>4.2</v>
      </c>
      <c r="C80" s="46" t="s">
        <v>129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8">
        <f t="shared" si="10"/>
        <v>0</v>
      </c>
      <c r="Q80" s="1"/>
    </row>
    <row r="81" spans="2:17" s="7" customFormat="1" ht="35.1" customHeight="1" x14ac:dyDescent="0.25">
      <c r="B81" s="41" t="s">
        <v>124</v>
      </c>
      <c r="C81" s="44" t="s">
        <v>130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8">
        <f t="shared" si="10"/>
        <v>0</v>
      </c>
      <c r="Q81" s="1"/>
    </row>
    <row r="82" spans="2:17" s="7" customFormat="1" ht="35.1" customHeight="1" x14ac:dyDescent="0.25">
      <c r="B82" s="41" t="s">
        <v>125</v>
      </c>
      <c r="C82" s="44" t="s">
        <v>131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0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8">
        <f t="shared" si="10"/>
        <v>0</v>
      </c>
      <c r="Q82" s="1"/>
    </row>
    <row r="83" spans="2:17" s="7" customFormat="1" ht="35.1" customHeight="1" x14ac:dyDescent="0.25">
      <c r="B83" s="41">
        <v>4.3</v>
      </c>
      <c r="C83" s="46" t="s">
        <v>135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8">
        <f t="shared" si="10"/>
        <v>0</v>
      </c>
      <c r="Q83" s="1"/>
    </row>
    <row r="84" spans="2:17" s="7" customFormat="1" ht="35.1" customHeight="1" x14ac:dyDescent="0.25">
      <c r="B84" s="41" t="s">
        <v>123</v>
      </c>
      <c r="C84" s="44" t="s">
        <v>136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8">
        <f t="shared" si="10"/>
        <v>0</v>
      </c>
      <c r="Q84" s="1"/>
    </row>
    <row r="85" spans="2:17" s="7" customFormat="1" ht="35.1" customHeight="1" x14ac:dyDescent="0.25">
      <c r="B85" s="80" t="s">
        <v>1</v>
      </c>
      <c r="C85" s="80"/>
      <c r="D85" s="40">
        <f t="shared" ref="D85:F85" si="11">SUM(D77:D84)</f>
        <v>0</v>
      </c>
      <c r="E85" s="40">
        <f t="shared" si="11"/>
        <v>0</v>
      </c>
      <c r="F85" s="40">
        <f t="shared" si="11"/>
        <v>0</v>
      </c>
      <c r="G85" s="40">
        <f>SUM(G77:G84)</f>
        <v>0</v>
      </c>
      <c r="H85" s="40">
        <f>SUM(H77:H84)</f>
        <v>0</v>
      </c>
      <c r="I85" s="40">
        <f>SUM(I77:I84)</f>
        <v>0</v>
      </c>
      <c r="J85" s="40">
        <f>SUM(J77:J84)</f>
        <v>0</v>
      </c>
      <c r="K85" s="40">
        <f>SUM(K77:K84)</f>
        <v>0</v>
      </c>
      <c r="L85" s="40">
        <f t="shared" ref="L85:P85" si="12">SUM(L77:L84)</f>
        <v>0</v>
      </c>
      <c r="M85" s="40">
        <f t="shared" si="12"/>
        <v>0</v>
      </c>
      <c r="N85" s="40">
        <f t="shared" ref="N85" si="13">SUM(N77:N84)</f>
        <v>0</v>
      </c>
      <c r="O85" s="40">
        <f t="shared" si="12"/>
        <v>0</v>
      </c>
      <c r="P85" s="40">
        <f t="shared" si="12"/>
        <v>0</v>
      </c>
      <c r="Q85" s="1"/>
    </row>
    <row r="86" spans="2:17" s="7" customFormat="1" ht="12.75" customHeight="1" x14ac:dyDescent="0.25">
      <c r="B86" s="31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1"/>
    </row>
    <row r="87" spans="2:17" s="7" customFormat="1" ht="35.1" customHeight="1" x14ac:dyDescent="0.25">
      <c r="B87" s="80" t="s">
        <v>2</v>
      </c>
      <c r="C87" s="80"/>
      <c r="D87" s="34">
        <f>+D74+D85</f>
        <v>13536382.23</v>
      </c>
      <c r="E87" s="34">
        <f t="shared" ref="E87:I87" si="14">+E74+E85</f>
        <v>46269905.949999996</v>
      </c>
      <c r="F87" s="34">
        <f t="shared" si="14"/>
        <v>90057465.00999999</v>
      </c>
      <c r="G87" s="34">
        <f t="shared" si="14"/>
        <v>142236827.38999999</v>
      </c>
      <c r="H87" s="34">
        <f t="shared" si="14"/>
        <v>118348296.13000001</v>
      </c>
      <c r="I87" s="34">
        <f t="shared" si="14"/>
        <v>113470230.44999999</v>
      </c>
      <c r="J87" s="34">
        <f t="shared" ref="J87:P87" si="15">+J74+J85</f>
        <v>150546219.56999999</v>
      </c>
      <c r="K87" s="34">
        <f>+K74+K85</f>
        <v>199033035.63</v>
      </c>
      <c r="L87" s="34">
        <f t="shared" si="15"/>
        <v>139580398.83899999</v>
      </c>
      <c r="M87" s="34">
        <f t="shared" si="15"/>
        <v>202053616.398</v>
      </c>
      <c r="N87" s="34">
        <f t="shared" ref="N87" si="16">+N74+N85</f>
        <v>233123536.68000001</v>
      </c>
      <c r="O87" s="34">
        <f t="shared" si="15"/>
        <v>145883572.91</v>
      </c>
      <c r="P87" s="34">
        <f t="shared" si="15"/>
        <v>1594139487.1870003</v>
      </c>
      <c r="Q87" s="1"/>
    </row>
    <row r="88" spans="2:17" s="8" customFormat="1" ht="35.1" customHeight="1" x14ac:dyDescent="0.25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3"/>
    </row>
    <row r="89" spans="2:17" s="8" customFormat="1" ht="35.1" customHeight="1" x14ac:dyDescent="0.25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3"/>
    </row>
    <row r="90" spans="2:17" s="8" customFormat="1" ht="35.1" customHeight="1" x14ac:dyDescent="0.25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3"/>
    </row>
    <row r="91" spans="2:17" s="8" customFormat="1" ht="35.1" customHeight="1" x14ac:dyDescent="0.25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3"/>
    </row>
    <row r="92" spans="2:17" s="8" customFormat="1" ht="35.1" customHeight="1" x14ac:dyDescent="0.25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>
        <f>+P87-'Ejecución SIGEF'!P94</f>
        <v>0</v>
      </c>
      <c r="Q92" s="3"/>
    </row>
    <row r="93" spans="2:17" s="8" customFormat="1" ht="15" customHeight="1" x14ac:dyDescent="0.25">
      <c r="B93" s="61"/>
      <c r="C93" s="61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"/>
    </row>
    <row r="94" spans="2:17" s="8" customFormat="1" ht="15" customHeight="1" x14ac:dyDescent="0.25">
      <c r="B94" s="70"/>
      <c r="C94" s="70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"/>
    </row>
    <row r="95" spans="2:17" s="8" customFormat="1" ht="15" customHeight="1" x14ac:dyDescent="0.25">
      <c r="B95" s="70"/>
      <c r="C95" s="70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"/>
    </row>
    <row r="96" spans="2:17" s="125" customFormat="1" ht="15" customHeight="1" x14ac:dyDescent="0.25">
      <c r="B96" s="70"/>
      <c r="C96" s="123"/>
      <c r="D96" s="123"/>
      <c r="E96" s="123"/>
      <c r="F96" s="124"/>
      <c r="J96" s="124"/>
      <c r="K96" s="124"/>
      <c r="L96" s="76"/>
      <c r="M96" s="76"/>
      <c r="N96" s="76"/>
      <c r="O96" s="76"/>
      <c r="P96" s="124"/>
      <c r="Q96" s="126"/>
    </row>
    <row r="97" spans="2:18" s="8" customFormat="1" ht="15" customHeight="1" x14ac:dyDescent="0.25">
      <c r="B97" s="70"/>
      <c r="C97" s="122"/>
      <c r="D97" s="122"/>
      <c r="E97" s="122"/>
      <c r="F97" s="35"/>
      <c r="J97" s="35"/>
      <c r="K97" s="35"/>
      <c r="L97" s="73"/>
      <c r="M97" s="73"/>
      <c r="N97" s="73"/>
      <c r="O97" s="73"/>
      <c r="P97" s="35"/>
      <c r="Q97" s="3"/>
    </row>
    <row r="98" spans="2:18" s="8" customFormat="1" ht="15" customHeight="1" x14ac:dyDescent="0.25">
      <c r="B98" s="70"/>
      <c r="C98" s="122"/>
      <c r="D98" s="122"/>
      <c r="E98" s="122"/>
      <c r="F98" s="35"/>
      <c r="J98" s="35"/>
      <c r="K98" s="35"/>
      <c r="L98" s="73"/>
      <c r="M98" s="73"/>
      <c r="N98" s="73"/>
      <c r="O98" s="73"/>
      <c r="P98" s="35"/>
      <c r="Q98" s="3"/>
    </row>
    <row r="99" spans="2:18" s="8" customFormat="1" ht="15" customHeight="1" x14ac:dyDescent="0.25">
      <c r="B99" s="70"/>
      <c r="C99" s="122"/>
      <c r="D99" s="122"/>
      <c r="E99" s="122"/>
      <c r="F99" s="35"/>
      <c r="J99" s="35"/>
      <c r="K99" s="35"/>
      <c r="L99" s="73"/>
      <c r="M99" s="73"/>
      <c r="N99" s="73"/>
      <c r="O99" s="73"/>
      <c r="P99" s="35"/>
      <c r="Q99" s="3"/>
    </row>
    <row r="100" spans="2:18" s="8" customFormat="1" ht="15" customHeight="1" x14ac:dyDescent="0.25">
      <c r="B100" s="70"/>
      <c r="C100" s="122"/>
      <c r="D100" s="122"/>
      <c r="E100" s="122"/>
      <c r="F100" s="35"/>
      <c r="J100" s="35"/>
      <c r="K100" s="35"/>
      <c r="L100" s="73"/>
      <c r="M100" s="73"/>
      <c r="N100" s="73"/>
      <c r="O100" s="73"/>
      <c r="P100" s="35"/>
      <c r="Q100" s="3"/>
    </row>
    <row r="101" spans="2:18" s="8" customFormat="1" ht="15" customHeight="1" x14ac:dyDescent="0.25">
      <c r="B101" s="70"/>
      <c r="C101" s="92" t="s">
        <v>320</v>
      </c>
      <c r="D101" s="92"/>
      <c r="E101" s="92"/>
      <c r="F101" s="71"/>
      <c r="J101" s="71"/>
      <c r="K101" s="71"/>
      <c r="L101" s="92" t="s">
        <v>323</v>
      </c>
      <c r="M101" s="92"/>
      <c r="N101" s="92"/>
      <c r="O101" s="92"/>
      <c r="P101" s="35"/>
      <c r="Q101" s="3"/>
    </row>
    <row r="102" spans="2:18" s="8" customFormat="1" ht="15" customHeight="1" x14ac:dyDescent="0.3">
      <c r="B102" s="70"/>
      <c r="C102" s="77" t="s">
        <v>321</v>
      </c>
      <c r="D102" s="77"/>
      <c r="E102" s="77"/>
      <c r="F102" s="72"/>
      <c r="J102" s="72"/>
      <c r="K102" s="72"/>
      <c r="L102" s="77" t="s">
        <v>324</v>
      </c>
      <c r="M102" s="77"/>
      <c r="N102" s="77"/>
      <c r="O102" s="77"/>
      <c r="P102" s="35"/>
      <c r="Q102" s="3"/>
    </row>
    <row r="103" spans="2:18" s="8" customFormat="1" ht="15" customHeight="1" x14ac:dyDescent="0.3">
      <c r="B103" s="70"/>
      <c r="C103" s="77" t="s">
        <v>322</v>
      </c>
      <c r="D103" s="77"/>
      <c r="E103" s="77"/>
      <c r="F103" s="71"/>
      <c r="J103" s="71"/>
      <c r="K103" s="71"/>
      <c r="L103" s="77" t="s">
        <v>325</v>
      </c>
      <c r="M103" s="77"/>
      <c r="N103" s="77"/>
      <c r="O103" s="77"/>
      <c r="P103" s="35"/>
      <c r="Q103" s="3"/>
    </row>
    <row r="104" spans="2:18" s="8" customFormat="1" ht="15" customHeight="1" x14ac:dyDescent="0.25">
      <c r="B104" s="70"/>
      <c r="C104" s="70"/>
      <c r="D104" s="35"/>
      <c r="E104" s="35"/>
      <c r="F104" s="35"/>
      <c r="J104" s="35"/>
      <c r="K104" s="35"/>
      <c r="L104" s="35"/>
      <c r="M104" s="35"/>
      <c r="N104" s="35"/>
      <c r="O104" s="35"/>
      <c r="P104" s="35"/>
      <c r="Q104" s="3"/>
    </row>
    <row r="105" spans="2:18" s="55" customFormat="1" ht="18.75" customHeight="1" x14ac:dyDescent="0.3">
      <c r="C105" s="59"/>
      <c r="E105" s="78"/>
      <c r="F105" s="78"/>
      <c r="G105" s="78"/>
      <c r="H105" s="36"/>
      <c r="I105" s="74"/>
      <c r="J105" s="74"/>
      <c r="K105" s="74"/>
      <c r="L105" s="74"/>
      <c r="M105" s="74"/>
      <c r="N105" s="74"/>
      <c r="O105" s="74"/>
      <c r="P105" s="74"/>
    </row>
    <row r="106" spans="2:18" s="20" customFormat="1" ht="17.25" x14ac:dyDescent="0.3">
      <c r="B106" s="60" t="s">
        <v>224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R106" s="21"/>
    </row>
    <row r="107" spans="2:18" s="20" customFormat="1" ht="17.25" x14ac:dyDescent="0.3">
      <c r="B107" s="60" t="s">
        <v>225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R107" s="21"/>
    </row>
    <row r="108" spans="2:18" s="20" customFormat="1" ht="17.25" x14ac:dyDescent="0.3">
      <c r="B108" s="60" t="s">
        <v>226</v>
      </c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R108" s="21"/>
    </row>
    <row r="109" spans="2:18" s="20" customFormat="1" ht="17.25" x14ac:dyDescent="0.3">
      <c r="B109" s="60" t="s">
        <v>227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R109" s="21"/>
    </row>
    <row r="110" spans="2:18" s="20" customFormat="1" ht="17.25" x14ac:dyDescent="0.3">
      <c r="B110" s="60" t="s">
        <v>228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R110" s="21"/>
    </row>
    <row r="111" spans="2:18" s="21" customFormat="1" ht="17.25" customHeight="1" x14ac:dyDescent="0.3">
      <c r="B111" s="75" t="s">
        <v>289</v>
      </c>
      <c r="C111" s="75"/>
      <c r="D111" s="75"/>
      <c r="E111" s="75"/>
      <c r="F111" s="75"/>
      <c r="G111" s="75"/>
      <c r="H111" s="75"/>
      <c r="I111" s="75"/>
      <c r="J111" s="37"/>
      <c r="K111" s="37"/>
      <c r="L111" s="37"/>
      <c r="M111" s="37"/>
      <c r="N111" s="37"/>
      <c r="O111" s="37"/>
      <c r="P111" s="38"/>
      <c r="Q111" s="20"/>
    </row>
    <row r="112" spans="2:18" s="21" customFormat="1" ht="69" customHeight="1" x14ac:dyDescent="0.3">
      <c r="B112" s="75"/>
      <c r="C112" s="75"/>
      <c r="D112" s="75"/>
      <c r="E112" s="75"/>
      <c r="F112" s="75"/>
      <c r="G112" s="75"/>
      <c r="H112" s="75"/>
      <c r="I112" s="75"/>
      <c r="J112" s="37"/>
      <c r="K112" s="37"/>
      <c r="L112" s="37"/>
      <c r="M112" s="37"/>
      <c r="N112" s="37"/>
      <c r="O112" s="37"/>
      <c r="P112" s="38"/>
      <c r="Q112" s="20"/>
    </row>
    <row r="113" spans="2:17" s="7" customFormat="1" ht="18.75" x14ac:dyDescent="0.3">
      <c r="B113" s="22"/>
      <c r="C113" s="22"/>
      <c r="D113" s="23"/>
      <c r="E113" s="23"/>
      <c r="F113" s="23"/>
      <c r="G113" s="23"/>
      <c r="H113" s="12"/>
      <c r="I113" s="12"/>
      <c r="J113" s="12"/>
      <c r="K113" s="12"/>
      <c r="L113" s="12"/>
      <c r="M113" s="12"/>
      <c r="N113" s="12"/>
      <c r="O113" s="12"/>
      <c r="P113" s="12"/>
      <c r="Q113" s="1"/>
    </row>
    <row r="114" spans="2:17" s="7" customFormat="1" ht="18.75" x14ac:dyDescent="0.3">
      <c r="B114" s="22"/>
      <c r="C114" s="22"/>
      <c r="D114" s="23"/>
      <c r="E114" s="23"/>
      <c r="F114" s="23"/>
      <c r="G114" s="23"/>
      <c r="H114" s="12"/>
      <c r="I114" s="12"/>
      <c r="J114" s="12"/>
      <c r="K114" s="12"/>
      <c r="L114" s="12"/>
      <c r="M114" s="12"/>
      <c r="N114" s="12"/>
      <c r="O114" s="12"/>
      <c r="P114" s="12"/>
      <c r="Q114" s="1"/>
    </row>
  </sheetData>
  <mergeCells count="21">
    <mergeCell ref="C101:E101"/>
    <mergeCell ref="C102:E102"/>
    <mergeCell ref="C103:E103"/>
    <mergeCell ref="B1:P1"/>
    <mergeCell ref="B2:P2"/>
    <mergeCell ref="B3:P3"/>
    <mergeCell ref="B4:P4"/>
    <mergeCell ref="B5:P5"/>
    <mergeCell ref="B6:P6"/>
    <mergeCell ref="B7:P7"/>
    <mergeCell ref="B74:C74"/>
    <mergeCell ref="B85:C85"/>
    <mergeCell ref="B87:C87"/>
    <mergeCell ref="I105:P105"/>
    <mergeCell ref="B111:I112"/>
    <mergeCell ref="E105:G105"/>
    <mergeCell ref="L96:O96"/>
    <mergeCell ref="L101:O101"/>
    <mergeCell ref="L102:O102"/>
    <mergeCell ref="L103:O103"/>
    <mergeCell ref="C96:E96"/>
  </mergeCells>
  <phoneticPr fontId="28" type="noConversion"/>
  <pageMargins left="0.23622047244094491" right="0.23622047244094491" top="0.74803149606299213" bottom="0.74803149606299213" header="0.31496062992125984" footer="0.31496062992125984"/>
  <pageSetup scale="52" fitToHeight="0" orientation="landscape" r:id="rId1"/>
  <ignoredErrors>
    <ignoredError sqref="P7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FBB9-281F-492D-8D0B-7C683901F74A}">
  <dimension ref="B1:T97"/>
  <sheetViews>
    <sheetView showGridLines="0" tabSelected="1" topLeftCell="I1" zoomScaleNormal="100" workbookViewId="0">
      <pane ySplit="9" topLeftCell="A25" activePane="bottomLeft" state="frozen"/>
      <selection pane="bottomLeft" activeCell="D36" sqref="D36"/>
    </sheetView>
  </sheetViews>
  <sheetFormatPr baseColWidth="10" defaultColWidth="9.140625" defaultRowHeight="15" x14ac:dyDescent="0.25"/>
  <cols>
    <col min="1" max="1" width="3.5703125" customWidth="1"/>
    <col min="3" max="3" width="39.5703125" customWidth="1"/>
    <col min="4" max="4" width="14.140625" style="6" customWidth="1"/>
    <col min="5" max="5" width="14.7109375" style="6" customWidth="1"/>
    <col min="6" max="6" width="16" style="6" customWidth="1"/>
    <col min="7" max="7" width="17.140625" style="10" customWidth="1"/>
    <col min="8" max="8" width="15.85546875" style="10" customWidth="1"/>
    <col min="9" max="9" width="20.42578125" style="10" customWidth="1"/>
    <col min="10" max="10" width="16.7109375" style="10" customWidth="1"/>
    <col min="11" max="11" width="17.42578125" style="10" customWidth="1"/>
    <col min="12" max="12" width="16.7109375" style="10" customWidth="1"/>
    <col min="13" max="13" width="15.7109375" style="10" customWidth="1"/>
    <col min="14" max="14" width="15" style="10" customWidth="1"/>
    <col min="15" max="15" width="14.85546875" style="10" customWidth="1"/>
    <col min="16" max="16" width="17.5703125" style="11" customWidth="1"/>
    <col min="17" max="17" width="17.7109375" customWidth="1"/>
    <col min="18" max="18" width="12.28515625" customWidth="1"/>
  </cols>
  <sheetData>
    <row r="1" spans="2:20" ht="15.75" customHeight="1" x14ac:dyDescent="0.25">
      <c r="B1" s="87" t="s">
        <v>137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20" ht="15" customHeight="1" x14ac:dyDescent="0.25">
      <c r="B2" s="87" t="s">
        <v>138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20" ht="23.25" customHeight="1" x14ac:dyDescent="0.25">
      <c r="B3" s="88" t="s">
        <v>139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20" ht="16.5" customHeight="1" x14ac:dyDescent="0.25">
      <c r="B4" s="89" t="s">
        <v>140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2:20" ht="15.75" customHeight="1" x14ac:dyDescent="0.25">
      <c r="B5" s="90" t="s">
        <v>146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2:20" x14ac:dyDescent="0.25">
      <c r="B6" s="91" t="s">
        <v>327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2:20" x14ac:dyDescent="0.25">
      <c r="B7" s="85" t="s">
        <v>141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2:20" ht="0.75" customHeight="1" x14ac:dyDescent="0.25">
      <c r="B8" s="62"/>
      <c r="C8" s="62"/>
      <c r="D8" s="62"/>
      <c r="E8" s="62"/>
      <c r="F8" s="62"/>
      <c r="G8" s="9"/>
      <c r="H8" s="9"/>
      <c r="I8" s="9"/>
      <c r="J8" s="9"/>
      <c r="K8" s="9"/>
      <c r="L8" s="9"/>
      <c r="M8" s="9"/>
      <c r="N8" s="9"/>
      <c r="O8" s="9"/>
      <c r="P8" s="62"/>
    </row>
    <row r="9" spans="2:20" ht="29.25" customHeight="1" x14ac:dyDescent="0.25">
      <c r="B9" s="26" t="s">
        <v>15</v>
      </c>
      <c r="C9" s="26" t="s">
        <v>16</v>
      </c>
      <c r="D9" s="27" t="s">
        <v>145</v>
      </c>
      <c r="E9" s="27" t="s">
        <v>144</v>
      </c>
      <c r="F9" s="27" t="s">
        <v>229</v>
      </c>
      <c r="G9" s="28" t="s">
        <v>234</v>
      </c>
      <c r="H9" s="28" t="s">
        <v>255</v>
      </c>
      <c r="I9" s="28" t="s">
        <v>262</v>
      </c>
      <c r="J9" s="28" t="s">
        <v>280</v>
      </c>
      <c r="K9" s="28" t="s">
        <v>290</v>
      </c>
      <c r="L9" s="28" t="s">
        <v>297</v>
      </c>
      <c r="M9" s="28" t="s">
        <v>310</v>
      </c>
      <c r="N9" s="28" t="s">
        <v>311</v>
      </c>
      <c r="O9" s="28" t="s">
        <v>326</v>
      </c>
      <c r="P9" s="27" t="s">
        <v>212</v>
      </c>
    </row>
    <row r="10" spans="2:20" s="4" customFormat="1" ht="15.75" x14ac:dyDescent="0.25">
      <c r="B10" s="111">
        <v>2.1</v>
      </c>
      <c r="C10" s="111" t="s">
        <v>20</v>
      </c>
      <c r="D10" s="116"/>
      <c r="E10" s="116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24"/>
      <c r="Q10" s="3"/>
    </row>
    <row r="11" spans="2:20" s="14" customFormat="1" x14ac:dyDescent="0.25">
      <c r="B11" s="99" t="s">
        <v>147</v>
      </c>
      <c r="C11" s="14" t="s">
        <v>148</v>
      </c>
      <c r="D11" s="17">
        <v>10525363.810000001</v>
      </c>
      <c r="E11" s="17">
        <v>10216299.539999999</v>
      </c>
      <c r="F11" s="17">
        <v>11275645.369999999</v>
      </c>
      <c r="G11" s="97">
        <v>9764157.3800000008</v>
      </c>
      <c r="H11" s="97">
        <v>10467103.33</v>
      </c>
      <c r="I11" s="97">
        <v>9856853.2100000009</v>
      </c>
      <c r="J11" s="97">
        <v>10053156.300000001</v>
      </c>
      <c r="K11" s="97">
        <v>11214954.4</v>
      </c>
      <c r="L11" s="97">
        <v>9655452.0800000001</v>
      </c>
      <c r="M11" s="97">
        <v>10140424.449999999</v>
      </c>
      <c r="N11" s="97">
        <v>9913160.3699999992</v>
      </c>
      <c r="O11" s="98">
        <v>9804808.3900000006</v>
      </c>
      <c r="P11" s="25">
        <f>SUM(D11:O11)</f>
        <v>122887378.63000001</v>
      </c>
      <c r="Q11" s="15"/>
      <c r="R11" s="16"/>
      <c r="S11" s="16"/>
      <c r="T11" s="16"/>
    </row>
    <row r="12" spans="2:20" s="14" customFormat="1" x14ac:dyDescent="0.25">
      <c r="B12" s="99" t="s">
        <v>149</v>
      </c>
      <c r="C12" s="14" t="s">
        <v>150</v>
      </c>
      <c r="D12" s="17">
        <v>1084831.6599999999</v>
      </c>
      <c r="E12" s="17">
        <v>1161200.26</v>
      </c>
      <c r="F12" s="17">
        <v>1985846.26</v>
      </c>
      <c r="G12" s="97">
        <v>3700942.26</v>
      </c>
      <c r="H12" s="97">
        <v>2211588.2599999998</v>
      </c>
      <c r="I12" s="97">
        <v>2697856.26</v>
      </c>
      <c r="J12" s="97">
        <v>5440564.2599999998</v>
      </c>
      <c r="K12" s="97">
        <v>6345417.2599999998</v>
      </c>
      <c r="L12" s="97">
        <v>3998203.26</v>
      </c>
      <c r="M12" s="97">
        <v>4818212.96</v>
      </c>
      <c r="N12" s="97">
        <v>4737068.6100000003</v>
      </c>
      <c r="O12" s="98">
        <v>4607068.6100000003</v>
      </c>
      <c r="P12" s="25">
        <f t="shared" ref="P12:P76" si="0">SUM(D12:O12)</f>
        <v>42788799.919999994</v>
      </c>
      <c r="Q12" s="15"/>
      <c r="R12" s="16"/>
      <c r="S12" s="16"/>
      <c r="T12" s="16"/>
    </row>
    <row r="13" spans="2:20" s="14" customFormat="1" x14ac:dyDescent="0.25">
      <c r="B13" s="4" t="s">
        <v>314</v>
      </c>
      <c r="C13" s="4" t="s">
        <v>313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13507448.25</v>
      </c>
      <c r="O13" s="98">
        <v>-2200</v>
      </c>
      <c r="P13" s="25">
        <f t="shared" si="0"/>
        <v>13505248.25</v>
      </c>
      <c r="Q13" s="15"/>
      <c r="R13" s="16"/>
      <c r="S13" s="16"/>
      <c r="T13" s="16"/>
    </row>
    <row r="14" spans="2:20" s="14" customFormat="1" x14ac:dyDescent="0.25">
      <c r="B14" s="99" t="s">
        <v>263</v>
      </c>
      <c r="C14" s="14" t="s">
        <v>264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5119392.96</v>
      </c>
      <c r="J14" s="97">
        <v>5305115</v>
      </c>
      <c r="K14" s="97">
        <v>0</v>
      </c>
      <c r="L14" s="97">
        <v>0</v>
      </c>
      <c r="M14" s="97">
        <v>10510599.51</v>
      </c>
      <c r="N14" s="97">
        <v>3731957.66</v>
      </c>
      <c r="O14" s="98">
        <v>800000</v>
      </c>
      <c r="P14" s="25">
        <f t="shared" si="0"/>
        <v>25467065.129999999</v>
      </c>
      <c r="Q14" s="15"/>
      <c r="R14" s="16"/>
      <c r="S14" s="16"/>
      <c r="T14" s="16"/>
    </row>
    <row r="15" spans="2:20" s="14" customFormat="1" x14ac:dyDescent="0.25">
      <c r="B15" s="99" t="s">
        <v>265</v>
      </c>
      <c r="C15" s="14" t="s">
        <v>266</v>
      </c>
      <c r="D15" s="97">
        <v>0</v>
      </c>
      <c r="E15" s="97">
        <v>0</v>
      </c>
      <c r="F15" s="97">
        <v>0</v>
      </c>
      <c r="G15" s="97">
        <v>0</v>
      </c>
      <c r="H15" s="97">
        <v>0</v>
      </c>
      <c r="I15" s="97">
        <v>3210014.1</v>
      </c>
      <c r="J15" s="97">
        <v>2622496.34</v>
      </c>
      <c r="K15" s="97">
        <v>0</v>
      </c>
      <c r="L15" s="97">
        <v>0</v>
      </c>
      <c r="M15" s="97">
        <v>2897481.47</v>
      </c>
      <c r="N15" s="97">
        <v>366297.24</v>
      </c>
      <c r="O15" s="98">
        <v>71562.070000000007</v>
      </c>
      <c r="P15" s="25">
        <f t="shared" si="0"/>
        <v>9167851.2200000007</v>
      </c>
      <c r="Q15" s="15"/>
      <c r="R15" s="16"/>
      <c r="S15" s="16"/>
      <c r="T15" s="16"/>
    </row>
    <row r="16" spans="2:20" s="14" customFormat="1" x14ac:dyDescent="0.25">
      <c r="B16" s="99" t="s">
        <v>151</v>
      </c>
      <c r="C16" s="14" t="s">
        <v>152</v>
      </c>
      <c r="D16" s="17">
        <v>127600</v>
      </c>
      <c r="E16" s="17">
        <v>127600</v>
      </c>
      <c r="F16" s="17">
        <v>127600</v>
      </c>
      <c r="G16" s="97">
        <v>127000</v>
      </c>
      <c r="H16" s="97">
        <v>201000</v>
      </c>
      <c r="I16" s="97">
        <v>181000</v>
      </c>
      <c r="J16" s="97">
        <v>181000</v>
      </c>
      <c r="K16" s="97">
        <v>181000</v>
      </c>
      <c r="L16" s="97">
        <v>193000</v>
      </c>
      <c r="M16" s="97">
        <v>193000</v>
      </c>
      <c r="N16" s="97">
        <v>193000</v>
      </c>
      <c r="O16" s="98">
        <v>193000</v>
      </c>
      <c r="P16" s="25">
        <f t="shared" si="0"/>
        <v>2025800</v>
      </c>
      <c r="Q16" s="15"/>
      <c r="R16" s="16"/>
      <c r="S16" s="16"/>
      <c r="T16" s="16"/>
    </row>
    <row r="17" spans="2:20" s="14" customFormat="1" x14ac:dyDescent="0.25">
      <c r="B17" s="118" t="s">
        <v>281</v>
      </c>
      <c r="C17" s="8" t="s">
        <v>288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7866275.5199999996</v>
      </c>
      <c r="K17" s="97">
        <v>0</v>
      </c>
      <c r="L17" s="97">
        <v>0</v>
      </c>
      <c r="M17" s="97">
        <v>841813.85</v>
      </c>
      <c r="N17" s="97">
        <v>0</v>
      </c>
      <c r="O17" s="98">
        <v>25000</v>
      </c>
      <c r="P17" s="25">
        <f t="shared" si="0"/>
        <v>8733089.3699999992</v>
      </c>
      <c r="Q17" s="15"/>
      <c r="R17" s="16"/>
      <c r="S17" s="16"/>
      <c r="T17" s="16"/>
    </row>
    <row r="18" spans="2:20" s="67" customFormat="1" ht="30" x14ac:dyDescent="0.25">
      <c r="B18" s="119" t="s">
        <v>316</v>
      </c>
      <c r="C18" s="120" t="s">
        <v>315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11242818.619999999</v>
      </c>
      <c r="O18" s="121">
        <v>84202</v>
      </c>
      <c r="P18" s="64">
        <f t="shared" si="0"/>
        <v>11327020.619999999</v>
      </c>
      <c r="Q18" s="68"/>
      <c r="R18" s="66"/>
      <c r="S18" s="66"/>
      <c r="T18" s="66"/>
    </row>
    <row r="19" spans="2:20" s="14" customFormat="1" x14ac:dyDescent="0.25">
      <c r="B19" s="99" t="s">
        <v>153</v>
      </c>
      <c r="C19" s="14" t="s">
        <v>154</v>
      </c>
      <c r="D19" s="17">
        <v>794264.62</v>
      </c>
      <c r="E19" s="17">
        <v>775981.24</v>
      </c>
      <c r="F19" s="17">
        <v>904145.1</v>
      </c>
      <c r="G19" s="97">
        <v>921134.88</v>
      </c>
      <c r="H19" s="97">
        <v>866538.43</v>
      </c>
      <c r="I19" s="97">
        <v>857748.1</v>
      </c>
      <c r="J19" s="97">
        <v>1067241.3</v>
      </c>
      <c r="K19" s="97">
        <v>1231032.71</v>
      </c>
      <c r="L19" s="97">
        <v>954046.52</v>
      </c>
      <c r="M19" s="97">
        <v>1046286.12</v>
      </c>
      <c r="N19" s="97">
        <v>1024419.97</v>
      </c>
      <c r="O19" s="98">
        <v>1007520.81</v>
      </c>
      <c r="P19" s="25">
        <f t="shared" si="0"/>
        <v>11450359.799999999</v>
      </c>
      <c r="Q19" s="15"/>
      <c r="R19" s="16"/>
      <c r="S19" s="16"/>
      <c r="T19" s="16"/>
    </row>
    <row r="20" spans="2:20" s="14" customFormat="1" x14ac:dyDescent="0.25">
      <c r="B20" s="99" t="s">
        <v>155</v>
      </c>
      <c r="C20" s="14" t="s">
        <v>156</v>
      </c>
      <c r="D20" s="17">
        <v>820144.61</v>
      </c>
      <c r="E20" s="17">
        <v>803623.26</v>
      </c>
      <c r="F20" s="17">
        <v>937386.7</v>
      </c>
      <c r="G20" s="97">
        <v>951842.86</v>
      </c>
      <c r="H20" s="97">
        <v>896007.87</v>
      </c>
      <c r="I20" s="97">
        <v>887205.14</v>
      </c>
      <c r="J20" s="97">
        <v>1095874.93</v>
      </c>
      <c r="K20" s="97">
        <v>1245614.72</v>
      </c>
      <c r="L20" s="97">
        <v>968237.85</v>
      </c>
      <c r="M20" s="97">
        <v>1060891.58</v>
      </c>
      <c r="N20" s="97">
        <v>1038994.57</v>
      </c>
      <c r="O20" s="98">
        <v>1022071.58</v>
      </c>
      <c r="P20" s="25">
        <f t="shared" si="0"/>
        <v>11727895.67</v>
      </c>
      <c r="Q20" s="15"/>
      <c r="R20" s="16"/>
      <c r="S20" s="16"/>
      <c r="T20" s="16"/>
    </row>
    <row r="21" spans="2:20" s="14" customFormat="1" x14ac:dyDescent="0.25">
      <c r="B21" s="99" t="s">
        <v>157</v>
      </c>
      <c r="C21" s="14" t="s">
        <v>158</v>
      </c>
      <c r="D21" s="17">
        <v>89999.11</v>
      </c>
      <c r="E21" s="17">
        <v>87820.77</v>
      </c>
      <c r="F21" s="17">
        <v>102632.71</v>
      </c>
      <c r="G21" s="97">
        <v>104425.45</v>
      </c>
      <c r="H21" s="97">
        <v>101877.39</v>
      </c>
      <c r="I21" s="97">
        <v>98788.62</v>
      </c>
      <c r="J21" s="97">
        <v>125321.96</v>
      </c>
      <c r="K21" s="97">
        <v>156178.38</v>
      </c>
      <c r="L21" s="97">
        <v>116107.65</v>
      </c>
      <c r="M21" s="97">
        <v>128245.75999999999</v>
      </c>
      <c r="N21" s="97">
        <v>124236.12</v>
      </c>
      <c r="O21" s="98">
        <v>122150.02</v>
      </c>
      <c r="P21" s="25">
        <f t="shared" si="0"/>
        <v>1357783.94</v>
      </c>
      <c r="Q21" s="15"/>
      <c r="R21" s="16"/>
      <c r="S21" s="16"/>
      <c r="T21" s="16"/>
    </row>
    <row r="22" spans="2:20" s="14" customFormat="1" ht="30" x14ac:dyDescent="0.25">
      <c r="B22" s="99" t="s">
        <v>159</v>
      </c>
      <c r="C22" s="128" t="s">
        <v>160</v>
      </c>
      <c r="D22" s="17">
        <v>90019.42</v>
      </c>
      <c r="E22" s="17">
        <v>90019.42</v>
      </c>
      <c r="F22" s="17">
        <v>90019.42</v>
      </c>
      <c r="G22" s="97">
        <v>90019.42</v>
      </c>
      <c r="H22" s="97">
        <v>92142.27</v>
      </c>
      <c r="I22" s="97">
        <v>92142.27</v>
      </c>
      <c r="J22" s="97">
        <v>89130.69</v>
      </c>
      <c r="K22" s="97">
        <v>89130.69</v>
      </c>
      <c r="L22" s="97">
        <v>89130.69</v>
      </c>
      <c r="M22" s="97">
        <v>89130.69</v>
      </c>
      <c r="N22" s="97">
        <v>86530.69</v>
      </c>
      <c r="O22" s="98">
        <v>86530.69</v>
      </c>
      <c r="P22" s="25">
        <f t="shared" si="0"/>
        <v>1073946.3599999996</v>
      </c>
      <c r="Q22" s="15"/>
      <c r="R22" s="16"/>
      <c r="S22" s="16"/>
      <c r="T22" s="16"/>
    </row>
    <row r="23" spans="2:20" s="14" customFormat="1" ht="15.75" x14ac:dyDescent="0.25">
      <c r="B23" s="100">
        <v>2.2000000000000002</v>
      </c>
      <c r="C23" s="100" t="s">
        <v>26</v>
      </c>
      <c r="D23" s="101"/>
      <c r="E23" s="10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25">
        <f t="shared" si="0"/>
        <v>0</v>
      </c>
      <c r="Q23" s="15"/>
      <c r="R23" s="16"/>
      <c r="S23" s="16"/>
      <c r="T23" s="16"/>
    </row>
    <row r="24" spans="2:20" s="14" customFormat="1" x14ac:dyDescent="0.25">
      <c r="B24" s="99" t="s">
        <v>213</v>
      </c>
      <c r="C24" s="14" t="s">
        <v>214</v>
      </c>
      <c r="D24" s="97">
        <v>0</v>
      </c>
      <c r="E24" s="97">
        <v>0</v>
      </c>
      <c r="F24" s="17">
        <v>751524.72</v>
      </c>
      <c r="G24" s="97">
        <v>215489.87</v>
      </c>
      <c r="H24" s="97">
        <v>373854.89</v>
      </c>
      <c r="I24" s="97">
        <v>470332.15999999997</v>
      </c>
      <c r="J24" s="97">
        <v>556553.82999999996</v>
      </c>
      <c r="K24" s="97">
        <v>275322.7</v>
      </c>
      <c r="L24" s="97">
        <v>261047.83</v>
      </c>
      <c r="M24" s="97">
        <v>0</v>
      </c>
      <c r="N24" s="97">
        <v>0</v>
      </c>
      <c r="O24" s="98">
        <v>1013341.03</v>
      </c>
      <c r="P24" s="25">
        <f t="shared" si="0"/>
        <v>3917467.0300000003</v>
      </c>
      <c r="Q24" s="15"/>
      <c r="R24" s="16"/>
      <c r="S24" s="16"/>
      <c r="T24" s="16"/>
    </row>
    <row r="25" spans="2:20" s="14" customFormat="1" x14ac:dyDescent="0.25">
      <c r="B25" s="99" t="s">
        <v>215</v>
      </c>
      <c r="C25" s="14" t="s">
        <v>216</v>
      </c>
      <c r="D25" s="97">
        <v>0</v>
      </c>
      <c r="E25" s="97">
        <v>0</v>
      </c>
      <c r="F25" s="17">
        <v>228334.56</v>
      </c>
      <c r="G25" s="97">
        <v>114714.2</v>
      </c>
      <c r="H25" s="97">
        <v>114714.2</v>
      </c>
      <c r="I25" s="97">
        <v>227747.51</v>
      </c>
      <c r="J25" s="97">
        <v>298407</v>
      </c>
      <c r="K25" s="97">
        <v>148356</v>
      </c>
      <c r="L25" s="97">
        <v>150251</v>
      </c>
      <c r="M25" s="97">
        <v>0</v>
      </c>
      <c r="N25" s="97">
        <v>0</v>
      </c>
      <c r="O25" s="98">
        <v>320926.61</v>
      </c>
      <c r="P25" s="25">
        <f t="shared" si="0"/>
        <v>1603451.08</v>
      </c>
      <c r="Q25" s="15"/>
      <c r="R25" s="16"/>
      <c r="S25" s="16"/>
      <c r="T25" s="16"/>
    </row>
    <row r="26" spans="2:20" s="14" customFormat="1" x14ac:dyDescent="0.25">
      <c r="B26" s="99" t="s">
        <v>161</v>
      </c>
      <c r="C26" s="14" t="s">
        <v>162</v>
      </c>
      <c r="D26" s="97">
        <v>1484</v>
      </c>
      <c r="E26" s="97">
        <v>0</v>
      </c>
      <c r="F26" s="17">
        <v>1484</v>
      </c>
      <c r="G26" s="97">
        <v>0</v>
      </c>
      <c r="H26" s="97">
        <v>0</v>
      </c>
      <c r="I26" s="97">
        <v>2226</v>
      </c>
      <c r="J26" s="97">
        <v>0</v>
      </c>
      <c r="K26" s="97">
        <v>742</v>
      </c>
      <c r="L26" s="97">
        <v>0</v>
      </c>
      <c r="M26" s="97">
        <v>0</v>
      </c>
      <c r="N26" s="97">
        <v>2226</v>
      </c>
      <c r="O26" s="97">
        <v>0</v>
      </c>
      <c r="P26" s="25">
        <f t="shared" si="0"/>
        <v>8162</v>
      </c>
      <c r="Q26" s="15"/>
      <c r="R26" s="16"/>
      <c r="S26" s="16"/>
      <c r="T26" s="16"/>
    </row>
    <row r="27" spans="2:20" s="14" customFormat="1" x14ac:dyDescent="0.25">
      <c r="B27" s="99" t="s">
        <v>163</v>
      </c>
      <c r="C27" s="14" t="s">
        <v>164</v>
      </c>
      <c r="D27" s="17">
        <v>2675</v>
      </c>
      <c r="E27" s="97">
        <v>0</v>
      </c>
      <c r="F27" s="17">
        <v>5082</v>
      </c>
      <c r="G27" s="97">
        <v>0</v>
      </c>
      <c r="H27" s="97">
        <v>5213</v>
      </c>
      <c r="I27" s="97">
        <v>2675</v>
      </c>
      <c r="J27" s="97">
        <v>2538</v>
      </c>
      <c r="K27" s="97">
        <v>2538</v>
      </c>
      <c r="L27" s="97">
        <v>2538</v>
      </c>
      <c r="M27" s="97">
        <v>2400</v>
      </c>
      <c r="N27" s="97">
        <v>2682</v>
      </c>
      <c r="O27" s="97">
        <v>0</v>
      </c>
      <c r="P27" s="25">
        <f t="shared" si="0"/>
        <v>28341</v>
      </c>
      <c r="Q27" s="15"/>
      <c r="R27" s="16"/>
      <c r="S27" s="16"/>
      <c r="T27" s="16"/>
    </row>
    <row r="28" spans="2:20" s="14" customFormat="1" x14ac:dyDescent="0.25">
      <c r="B28" s="99" t="s">
        <v>235</v>
      </c>
      <c r="C28" s="14" t="s">
        <v>236</v>
      </c>
      <c r="D28" s="97">
        <v>0</v>
      </c>
      <c r="E28" s="97">
        <v>0</v>
      </c>
      <c r="F28" s="97">
        <v>0</v>
      </c>
      <c r="G28" s="97">
        <v>0</v>
      </c>
      <c r="H28" s="97">
        <v>30000</v>
      </c>
      <c r="I28" s="97">
        <v>0</v>
      </c>
      <c r="J28" s="97">
        <v>30000</v>
      </c>
      <c r="K28" s="97">
        <v>15000</v>
      </c>
      <c r="L28" s="97">
        <v>0</v>
      </c>
      <c r="M28" s="97">
        <v>30000</v>
      </c>
      <c r="N28" s="97">
        <v>15000</v>
      </c>
      <c r="O28" s="98">
        <v>15000</v>
      </c>
      <c r="P28" s="25">
        <f t="shared" si="0"/>
        <v>135000</v>
      </c>
      <c r="Q28" s="15"/>
      <c r="R28" s="16"/>
      <c r="S28" s="16"/>
      <c r="T28" s="16"/>
    </row>
    <row r="29" spans="2:20" s="14" customFormat="1" x14ac:dyDescent="0.25">
      <c r="B29" s="99" t="s">
        <v>165</v>
      </c>
      <c r="C29" s="14" t="s">
        <v>166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97">
        <v>0</v>
      </c>
      <c r="J29" s="97">
        <v>0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25">
        <f t="shared" si="0"/>
        <v>0</v>
      </c>
      <c r="Q29" s="15"/>
      <c r="R29" s="16"/>
      <c r="S29" s="16"/>
      <c r="T29" s="16"/>
    </row>
    <row r="30" spans="2:20" s="14" customFormat="1" x14ac:dyDescent="0.25">
      <c r="B30" s="99" t="s">
        <v>167</v>
      </c>
      <c r="C30" s="14" t="s">
        <v>168</v>
      </c>
      <c r="D30" s="97">
        <v>0</v>
      </c>
      <c r="E30" s="97">
        <v>0</v>
      </c>
      <c r="F30" s="97">
        <v>0</v>
      </c>
      <c r="G30" s="97">
        <v>123860</v>
      </c>
      <c r="H30" s="97">
        <v>174715.27</v>
      </c>
      <c r="I30" s="97">
        <v>18300</v>
      </c>
      <c r="J30" s="97">
        <v>11100</v>
      </c>
      <c r="K30" s="97">
        <v>59948.06</v>
      </c>
      <c r="L30" s="97">
        <v>51450</v>
      </c>
      <c r="M30" s="97">
        <v>129393.64</v>
      </c>
      <c r="N30" s="97">
        <v>74000</v>
      </c>
      <c r="O30" s="98">
        <v>49950.64</v>
      </c>
      <c r="P30" s="25">
        <f t="shared" si="0"/>
        <v>692717.61</v>
      </c>
      <c r="Q30" s="15"/>
      <c r="R30" s="17"/>
      <c r="S30" s="16"/>
      <c r="T30" s="16"/>
    </row>
    <row r="31" spans="2:20" s="14" customFormat="1" x14ac:dyDescent="0.25">
      <c r="B31" s="99" t="s">
        <v>282</v>
      </c>
      <c r="C31" s="14" t="s">
        <v>287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97">
        <v>0</v>
      </c>
      <c r="J31" s="97">
        <v>303358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25">
        <f t="shared" si="0"/>
        <v>303358</v>
      </c>
      <c r="Q31" s="15"/>
      <c r="R31" s="17"/>
      <c r="S31" s="16"/>
      <c r="T31" s="16"/>
    </row>
    <row r="32" spans="2:20" s="14" customFormat="1" ht="15" customHeight="1" x14ac:dyDescent="0.25">
      <c r="B32" s="99" t="s">
        <v>169</v>
      </c>
      <c r="C32" s="14" t="s">
        <v>170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37461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25">
        <f t="shared" si="0"/>
        <v>37461</v>
      </c>
      <c r="Q32" s="16"/>
      <c r="R32" s="16"/>
      <c r="S32" s="16"/>
      <c r="T32" s="16"/>
    </row>
    <row r="33" spans="2:20" s="14" customFormat="1" ht="15" customHeight="1" x14ac:dyDescent="0.25">
      <c r="B33" s="99" t="s">
        <v>291</v>
      </c>
      <c r="C33" s="14" t="s">
        <v>292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2221688.75</v>
      </c>
      <c r="L33" s="97">
        <v>-805039.75</v>
      </c>
      <c r="M33" s="97">
        <v>0</v>
      </c>
      <c r="N33" s="97">
        <v>-1159645</v>
      </c>
      <c r="O33" s="97">
        <v>0</v>
      </c>
      <c r="P33" s="25">
        <f t="shared" si="0"/>
        <v>257004</v>
      </c>
      <c r="Q33" s="16"/>
      <c r="R33" s="16"/>
      <c r="S33" s="16"/>
      <c r="T33" s="16"/>
    </row>
    <row r="34" spans="2:20" s="14" customFormat="1" ht="15" customHeight="1" x14ac:dyDescent="0.25">
      <c r="B34" s="99" t="s">
        <v>283</v>
      </c>
      <c r="C34" s="14" t="s">
        <v>284</v>
      </c>
      <c r="D34" s="97">
        <v>0</v>
      </c>
      <c r="E34" s="97">
        <v>0</v>
      </c>
      <c r="F34" s="97">
        <v>0</v>
      </c>
      <c r="G34" s="97">
        <v>219885.13</v>
      </c>
      <c r="H34" s="97">
        <v>-219885.13</v>
      </c>
      <c r="I34" s="97">
        <v>0</v>
      </c>
      <c r="J34" s="97">
        <v>653857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25">
        <f t="shared" si="0"/>
        <v>653857</v>
      </c>
      <c r="Q34" s="16"/>
      <c r="R34" s="16"/>
      <c r="S34" s="16"/>
      <c r="T34" s="16"/>
    </row>
    <row r="35" spans="2:20" s="14" customFormat="1" ht="15" customHeight="1" x14ac:dyDescent="0.25">
      <c r="B35" s="99" t="s">
        <v>298</v>
      </c>
      <c r="C35" s="14" t="s">
        <v>299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1993469.88</v>
      </c>
      <c r="M35" s="97">
        <v>0</v>
      </c>
      <c r="N35" s="97">
        <v>0</v>
      </c>
      <c r="O35" s="97">
        <v>0</v>
      </c>
      <c r="P35" s="25">
        <f t="shared" si="0"/>
        <v>1993469.88</v>
      </c>
      <c r="Q35" s="16"/>
      <c r="R35" s="16"/>
      <c r="S35" s="16"/>
      <c r="T35" s="16"/>
    </row>
    <row r="36" spans="2:20" s="14" customFormat="1" ht="15" customHeight="1" x14ac:dyDescent="0.25">
      <c r="B36" s="99" t="s">
        <v>171</v>
      </c>
      <c r="C36" s="14" t="s">
        <v>172</v>
      </c>
      <c r="D36" s="97">
        <v>0</v>
      </c>
      <c r="E36" s="17">
        <v>1877060.22</v>
      </c>
      <c r="F36" s="17">
        <v>3683850.51</v>
      </c>
      <c r="G36" s="97">
        <v>2142708.2799999998</v>
      </c>
      <c r="H36" s="97">
        <v>2451867.66</v>
      </c>
      <c r="I36" s="97">
        <v>2329052.1</v>
      </c>
      <c r="J36" s="97">
        <v>2231653.08</v>
      </c>
      <c r="K36" s="97">
        <v>2607295.1</v>
      </c>
      <c r="L36" s="97">
        <v>2377311.1</v>
      </c>
      <c r="M36" s="97">
        <v>0</v>
      </c>
      <c r="N36" s="97">
        <v>4301992.49</v>
      </c>
      <c r="O36" s="98">
        <v>3035713.69</v>
      </c>
      <c r="P36" s="25">
        <f t="shared" si="0"/>
        <v>27038504.23</v>
      </c>
      <c r="Q36" s="16"/>
      <c r="R36" s="16"/>
      <c r="S36" s="16"/>
      <c r="T36" s="16"/>
    </row>
    <row r="37" spans="2:20" s="14" customFormat="1" ht="33.75" customHeight="1" x14ac:dyDescent="0.25">
      <c r="B37" s="95" t="s">
        <v>328</v>
      </c>
      <c r="C37" s="96" t="s">
        <v>329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v>0</v>
      </c>
      <c r="O37" s="98">
        <v>235327.4</v>
      </c>
      <c r="P37" s="25">
        <f t="shared" ref="P37" si="1">SUM(D37:O37)</f>
        <v>235327.4</v>
      </c>
      <c r="Q37" s="16"/>
      <c r="R37" s="16"/>
      <c r="S37" s="16"/>
      <c r="T37" s="16"/>
    </row>
    <row r="38" spans="2:20" s="14" customFormat="1" ht="33.75" customHeight="1" x14ac:dyDescent="0.25">
      <c r="B38" s="95" t="s">
        <v>232</v>
      </c>
      <c r="C38" s="96" t="s">
        <v>233</v>
      </c>
      <c r="D38" s="97">
        <v>0</v>
      </c>
      <c r="E38" s="97">
        <v>0</v>
      </c>
      <c r="F38" s="17">
        <v>354217.12</v>
      </c>
      <c r="G38" s="97">
        <v>0</v>
      </c>
      <c r="H38" s="97">
        <v>135302.34</v>
      </c>
      <c r="I38" s="97">
        <v>0</v>
      </c>
      <c r="J38" s="97">
        <v>40356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25">
        <f t="shared" si="0"/>
        <v>529875.46</v>
      </c>
      <c r="Q38" s="16"/>
      <c r="R38" s="16"/>
      <c r="S38" s="16"/>
      <c r="T38" s="16"/>
    </row>
    <row r="39" spans="2:20" s="14" customFormat="1" ht="30" customHeight="1" x14ac:dyDescent="0.25">
      <c r="B39" s="95" t="s">
        <v>267</v>
      </c>
      <c r="C39" s="96" t="s">
        <v>268</v>
      </c>
      <c r="D39" s="97">
        <v>0</v>
      </c>
      <c r="E39" s="97">
        <v>0</v>
      </c>
      <c r="F39" s="97">
        <v>0</v>
      </c>
      <c r="G39" s="97">
        <v>0</v>
      </c>
      <c r="H39" s="97">
        <v>0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25">
        <f t="shared" si="0"/>
        <v>0</v>
      </c>
      <c r="Q39" s="16"/>
      <c r="R39" s="16"/>
      <c r="S39" s="16"/>
      <c r="T39" s="16"/>
    </row>
    <row r="40" spans="2:20" s="14" customFormat="1" ht="30.75" customHeight="1" x14ac:dyDescent="0.25">
      <c r="B40" s="95" t="s">
        <v>173</v>
      </c>
      <c r="C40" s="96" t="s">
        <v>174</v>
      </c>
      <c r="D40" s="97">
        <v>0</v>
      </c>
      <c r="E40" s="97">
        <v>0</v>
      </c>
      <c r="F40" s="17">
        <v>15939.65</v>
      </c>
      <c r="G40" s="97">
        <v>427659.22</v>
      </c>
      <c r="H40" s="97">
        <v>175048.09</v>
      </c>
      <c r="I40" s="97">
        <v>157159.72</v>
      </c>
      <c r="J40" s="97">
        <v>13699.11</v>
      </c>
      <c r="K40" s="97">
        <v>243732.81</v>
      </c>
      <c r="L40" s="97">
        <v>47685.52</v>
      </c>
      <c r="M40" s="97">
        <v>65375.472000000002</v>
      </c>
      <c r="N40" s="97">
        <v>84529.64</v>
      </c>
      <c r="O40" s="98">
        <v>99938</v>
      </c>
      <c r="P40" s="25">
        <f t="shared" si="0"/>
        <v>1330767.2319999998</v>
      </c>
      <c r="Q40" s="16"/>
      <c r="R40" s="16"/>
      <c r="S40" s="16"/>
      <c r="T40" s="16"/>
    </row>
    <row r="41" spans="2:20" s="14" customFormat="1" x14ac:dyDescent="0.25">
      <c r="B41" s="99" t="s">
        <v>285</v>
      </c>
      <c r="C41" s="14" t="s">
        <v>286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64900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25">
        <f t="shared" si="0"/>
        <v>64900</v>
      </c>
      <c r="Q41" s="17"/>
      <c r="R41" s="16"/>
      <c r="S41" s="16"/>
      <c r="T41" s="16"/>
    </row>
    <row r="42" spans="2:20" s="14" customFormat="1" x14ac:dyDescent="0.25">
      <c r="B42" s="99" t="s">
        <v>256</v>
      </c>
      <c r="C42" s="14" t="s">
        <v>257</v>
      </c>
      <c r="D42" s="97">
        <v>0</v>
      </c>
      <c r="E42" s="97">
        <v>0</v>
      </c>
      <c r="F42" s="97">
        <v>0</v>
      </c>
      <c r="G42" s="97">
        <v>0</v>
      </c>
      <c r="H42" s="97">
        <v>14750</v>
      </c>
      <c r="I42" s="97">
        <v>0</v>
      </c>
      <c r="J42" s="97">
        <v>3186</v>
      </c>
      <c r="K42" s="97">
        <v>0</v>
      </c>
      <c r="L42" s="97">
        <v>12331</v>
      </c>
      <c r="M42" s="97">
        <v>0</v>
      </c>
      <c r="N42" s="97">
        <v>0</v>
      </c>
      <c r="O42" s="98">
        <v>5959</v>
      </c>
      <c r="P42" s="25">
        <f t="shared" si="0"/>
        <v>36226</v>
      </c>
      <c r="Q42" s="17"/>
      <c r="R42" s="16"/>
      <c r="S42" s="16"/>
      <c r="T42" s="16"/>
    </row>
    <row r="43" spans="2:20" s="14" customFormat="1" x14ac:dyDescent="0.25">
      <c r="B43" s="99" t="s">
        <v>237</v>
      </c>
      <c r="C43" s="14" t="s">
        <v>238</v>
      </c>
      <c r="D43" s="97">
        <v>0</v>
      </c>
      <c r="E43" s="97">
        <v>0</v>
      </c>
      <c r="F43" s="97">
        <v>0</v>
      </c>
      <c r="G43" s="97">
        <v>6490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8">
        <v>4130</v>
      </c>
      <c r="P43" s="25">
        <f t="shared" si="0"/>
        <v>10620</v>
      </c>
      <c r="Q43" s="17"/>
      <c r="R43" s="16"/>
      <c r="S43" s="16"/>
      <c r="T43" s="16"/>
    </row>
    <row r="44" spans="2:20" s="14" customFormat="1" x14ac:dyDescent="0.25">
      <c r="B44" s="99" t="s">
        <v>217</v>
      </c>
      <c r="C44" s="14" t="s">
        <v>218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398368</v>
      </c>
      <c r="L44" s="97">
        <v>-283908</v>
      </c>
      <c r="M44" s="97">
        <v>0</v>
      </c>
      <c r="N44" s="97">
        <v>131747</v>
      </c>
      <c r="O44" s="97">
        <v>0</v>
      </c>
      <c r="P44" s="25">
        <f t="shared" si="0"/>
        <v>246207</v>
      </c>
      <c r="Q44" s="16"/>
      <c r="R44" s="16"/>
      <c r="S44" s="16"/>
      <c r="T44" s="16"/>
    </row>
    <row r="45" spans="2:20" s="14" customFormat="1" x14ac:dyDescent="0.25">
      <c r="B45" s="99" t="s">
        <v>175</v>
      </c>
      <c r="C45" s="14" t="s">
        <v>176</v>
      </c>
      <c r="D45" s="97">
        <v>0</v>
      </c>
      <c r="E45" s="97">
        <v>0</v>
      </c>
      <c r="F45" s="97">
        <v>347038</v>
      </c>
      <c r="G45" s="97">
        <v>0</v>
      </c>
      <c r="H45" s="97">
        <v>0</v>
      </c>
      <c r="I45" s="97">
        <v>0</v>
      </c>
      <c r="J45" s="97">
        <v>61006</v>
      </c>
      <c r="K45" s="97">
        <v>585398</v>
      </c>
      <c r="L45" s="97">
        <v>34220</v>
      </c>
      <c r="M45" s="97">
        <v>22420</v>
      </c>
      <c r="N45" s="97">
        <v>0</v>
      </c>
      <c r="O45" s="97">
        <v>0</v>
      </c>
      <c r="P45" s="25">
        <f t="shared" si="0"/>
        <v>1050082</v>
      </c>
      <c r="Q45" s="16"/>
      <c r="R45" s="16"/>
      <c r="S45" s="16"/>
      <c r="T45" s="16"/>
    </row>
    <row r="46" spans="2:20" s="14" customFormat="1" x14ac:dyDescent="0.25">
      <c r="B46" s="99" t="s">
        <v>219</v>
      </c>
      <c r="C46" s="14" t="s">
        <v>220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25">
        <f t="shared" si="0"/>
        <v>0</v>
      </c>
      <c r="Q46" s="16"/>
      <c r="R46" s="16"/>
      <c r="S46" s="16"/>
      <c r="T46" s="16"/>
    </row>
    <row r="47" spans="2:20" s="14" customFormat="1" x14ac:dyDescent="0.25">
      <c r="B47" s="99" t="s">
        <v>300</v>
      </c>
      <c r="C47" s="14" t="s">
        <v>301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483525</v>
      </c>
      <c r="K47" s="97">
        <v>0</v>
      </c>
      <c r="L47" s="97">
        <v>29925</v>
      </c>
      <c r="M47" s="97">
        <v>539000</v>
      </c>
      <c r="N47" s="97">
        <v>0</v>
      </c>
      <c r="O47" s="97">
        <v>0</v>
      </c>
      <c r="P47" s="25">
        <f t="shared" si="0"/>
        <v>1052450</v>
      </c>
      <c r="Q47" s="16"/>
      <c r="R47" s="16"/>
      <c r="S47" s="16"/>
      <c r="T47" s="16"/>
    </row>
    <row r="48" spans="2:20" s="14" customFormat="1" ht="30" x14ac:dyDescent="0.25">
      <c r="B48" s="99" t="s">
        <v>239</v>
      </c>
      <c r="C48" s="128" t="s">
        <v>240</v>
      </c>
      <c r="D48" s="97">
        <v>0</v>
      </c>
      <c r="E48" s="97">
        <v>0</v>
      </c>
      <c r="F48" s="97">
        <v>214099.20000000001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194700</v>
      </c>
      <c r="O48" s="98">
        <v>-214099.20000000001</v>
      </c>
      <c r="P48" s="25">
        <f t="shared" si="0"/>
        <v>194700</v>
      </c>
      <c r="Q48" s="16"/>
      <c r="R48" s="16"/>
      <c r="S48" s="16"/>
      <c r="T48" s="16"/>
    </row>
    <row r="49" spans="2:20" s="14" customFormat="1" x14ac:dyDescent="0.25">
      <c r="B49" s="99" t="s">
        <v>177</v>
      </c>
      <c r="C49" s="14" t="s">
        <v>178</v>
      </c>
      <c r="D49" s="97">
        <v>0</v>
      </c>
      <c r="E49" s="97">
        <v>0</v>
      </c>
      <c r="F49" s="97">
        <v>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369723.5</v>
      </c>
      <c r="N49" s="97">
        <v>398456.5</v>
      </c>
      <c r="O49" s="98">
        <v>70800</v>
      </c>
      <c r="P49" s="25">
        <f t="shared" si="0"/>
        <v>838980</v>
      </c>
      <c r="Q49" s="16"/>
      <c r="R49" s="16"/>
      <c r="S49" s="16"/>
      <c r="T49" s="16"/>
    </row>
    <row r="50" spans="2:20" s="14" customFormat="1" x14ac:dyDescent="0.25">
      <c r="B50" s="99" t="s">
        <v>179</v>
      </c>
      <c r="C50" s="14" t="s">
        <v>180</v>
      </c>
      <c r="D50" s="97">
        <v>0</v>
      </c>
      <c r="E50" s="97">
        <v>0</v>
      </c>
      <c r="F50" s="17">
        <v>1172070.3999999999</v>
      </c>
      <c r="G50" s="97">
        <v>819557.2</v>
      </c>
      <c r="H50" s="97">
        <v>551897.80000000005</v>
      </c>
      <c r="I50" s="97">
        <v>0</v>
      </c>
      <c r="J50" s="97">
        <v>21977.5</v>
      </c>
      <c r="K50" s="97">
        <v>0</v>
      </c>
      <c r="L50" s="97">
        <v>3821536.2</v>
      </c>
      <c r="M50" s="97">
        <v>4749.5</v>
      </c>
      <c r="N50" s="97">
        <v>-8761.5</v>
      </c>
      <c r="O50" s="98">
        <v>140349.20000000001</v>
      </c>
      <c r="P50" s="25">
        <f t="shared" si="0"/>
        <v>6523376.2999999998</v>
      </c>
      <c r="Q50" s="15"/>
      <c r="R50" s="17"/>
      <c r="S50" s="16"/>
      <c r="T50" s="16"/>
    </row>
    <row r="51" spans="2:20" s="14" customFormat="1" ht="15.75" x14ac:dyDescent="0.25">
      <c r="B51" s="100">
        <v>2.2999999999999998</v>
      </c>
      <c r="C51" s="100" t="s">
        <v>77</v>
      </c>
      <c r="D51" s="101"/>
      <c r="E51" s="101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25">
        <f t="shared" si="0"/>
        <v>0</v>
      </c>
      <c r="Q51" s="16"/>
      <c r="R51" s="16"/>
      <c r="S51" s="16"/>
      <c r="T51" s="16"/>
    </row>
    <row r="52" spans="2:20" s="14" customFormat="1" x14ac:dyDescent="0.25">
      <c r="B52" s="99" t="s">
        <v>181</v>
      </c>
      <c r="C52" s="14" t="s">
        <v>182</v>
      </c>
      <c r="D52" s="97">
        <v>0</v>
      </c>
      <c r="E52" s="97">
        <v>0</v>
      </c>
      <c r="F52" s="97">
        <v>0</v>
      </c>
      <c r="G52" s="97">
        <v>0</v>
      </c>
      <c r="H52" s="97">
        <v>101359.45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8">
        <v>94201.29</v>
      </c>
      <c r="P52" s="25">
        <f t="shared" si="0"/>
        <v>195560.74</v>
      </c>
      <c r="Q52" s="16"/>
      <c r="R52" s="16"/>
      <c r="S52" s="16"/>
      <c r="T52" s="16"/>
    </row>
    <row r="53" spans="2:20" s="14" customFormat="1" x14ac:dyDescent="0.25">
      <c r="B53" s="99" t="s">
        <v>258</v>
      </c>
      <c r="C53" s="14" t="s">
        <v>259</v>
      </c>
      <c r="D53" s="97">
        <v>0</v>
      </c>
      <c r="E53" s="97">
        <v>0</v>
      </c>
      <c r="F53" s="97">
        <v>0</v>
      </c>
      <c r="G53" s="97">
        <v>0</v>
      </c>
      <c r="H53" s="97">
        <v>5428</v>
      </c>
      <c r="I53" s="97">
        <v>0</v>
      </c>
      <c r="J53" s="97">
        <v>0</v>
      </c>
      <c r="K53" s="97">
        <v>61596</v>
      </c>
      <c r="L53" s="97">
        <v>0</v>
      </c>
      <c r="M53" s="97">
        <v>0</v>
      </c>
      <c r="N53" s="97">
        <v>0</v>
      </c>
      <c r="O53" s="98">
        <v>9440</v>
      </c>
      <c r="P53" s="25">
        <f t="shared" si="0"/>
        <v>76464</v>
      </c>
      <c r="Q53" s="16"/>
      <c r="R53" s="16"/>
      <c r="S53" s="16"/>
      <c r="T53" s="16"/>
    </row>
    <row r="54" spans="2:20" s="14" customFormat="1" x14ac:dyDescent="0.25">
      <c r="B54" s="99" t="s">
        <v>241</v>
      </c>
      <c r="C54" s="14" t="s">
        <v>242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25">
        <f t="shared" si="0"/>
        <v>0</v>
      </c>
      <c r="Q54" s="16"/>
      <c r="R54" s="16"/>
      <c r="S54" s="16"/>
      <c r="T54" s="16"/>
    </row>
    <row r="55" spans="2:20" s="14" customFormat="1" x14ac:dyDescent="0.25">
      <c r="B55" s="99" t="s">
        <v>269</v>
      </c>
      <c r="C55" s="14" t="s">
        <v>270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7">
        <v>25004.2</v>
      </c>
      <c r="K55" s="17">
        <v>1954.08</v>
      </c>
      <c r="L55" s="103">
        <v>0</v>
      </c>
      <c r="M55" s="17">
        <v>2981.27</v>
      </c>
      <c r="N55" s="17">
        <v>13216</v>
      </c>
      <c r="O55" s="17">
        <v>0</v>
      </c>
      <c r="P55" s="25">
        <f t="shared" si="0"/>
        <v>43155.55</v>
      </c>
      <c r="Q55" s="16"/>
      <c r="R55" s="16"/>
      <c r="S55" s="16"/>
      <c r="T55" s="16"/>
    </row>
    <row r="56" spans="2:20" s="14" customFormat="1" x14ac:dyDescent="0.25">
      <c r="B56" s="99" t="s">
        <v>302</v>
      </c>
      <c r="C56" s="14" t="s">
        <v>303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7">
        <v>220896</v>
      </c>
      <c r="M56" s="103">
        <v>0</v>
      </c>
      <c r="N56" s="103">
        <v>0</v>
      </c>
      <c r="O56" s="103">
        <v>0</v>
      </c>
      <c r="P56" s="25">
        <f t="shared" si="0"/>
        <v>220896</v>
      </c>
      <c r="Q56" s="16"/>
      <c r="R56" s="16"/>
      <c r="S56" s="16"/>
      <c r="T56" s="16"/>
    </row>
    <row r="57" spans="2:20" s="14" customFormat="1" x14ac:dyDescent="0.25">
      <c r="B57" s="99" t="s">
        <v>183</v>
      </c>
      <c r="C57" s="14" t="s">
        <v>184</v>
      </c>
      <c r="D57" s="97">
        <v>0</v>
      </c>
      <c r="E57" s="97">
        <v>0</v>
      </c>
      <c r="F57" s="97">
        <v>0</v>
      </c>
      <c r="G57" s="97">
        <v>0</v>
      </c>
      <c r="H57" s="97">
        <v>71369.94</v>
      </c>
      <c r="I57" s="97">
        <v>0</v>
      </c>
      <c r="J57" s="97">
        <v>18142.5</v>
      </c>
      <c r="K57" s="97">
        <v>110839.76</v>
      </c>
      <c r="L57" s="97">
        <v>0</v>
      </c>
      <c r="M57" s="97">
        <v>0</v>
      </c>
      <c r="N57" s="97">
        <v>0</v>
      </c>
      <c r="O57" s="97">
        <v>0</v>
      </c>
      <c r="P57" s="25">
        <f t="shared" si="0"/>
        <v>200352.2</v>
      </c>
      <c r="Q57" s="16"/>
      <c r="R57" s="16"/>
      <c r="S57" s="16"/>
      <c r="T57" s="16"/>
    </row>
    <row r="58" spans="2:20" s="14" customFormat="1" x14ac:dyDescent="0.25">
      <c r="B58" s="99" t="s">
        <v>185</v>
      </c>
      <c r="C58" s="14" t="s">
        <v>186</v>
      </c>
      <c r="D58" s="97">
        <v>0</v>
      </c>
      <c r="E58" s="97">
        <v>0</v>
      </c>
      <c r="F58" s="97">
        <v>0</v>
      </c>
      <c r="G58" s="97">
        <v>0</v>
      </c>
      <c r="H58" s="97">
        <v>140183.26</v>
      </c>
      <c r="I58" s="97">
        <v>0</v>
      </c>
      <c r="J58" s="97">
        <v>58056</v>
      </c>
      <c r="K58" s="97">
        <v>158521.26999999999</v>
      </c>
      <c r="L58" s="97">
        <v>0</v>
      </c>
      <c r="M58" s="97">
        <v>0</v>
      </c>
      <c r="N58" s="97">
        <v>0</v>
      </c>
      <c r="O58" s="97">
        <v>0</v>
      </c>
      <c r="P58" s="25">
        <f t="shared" si="0"/>
        <v>356760.53</v>
      </c>
      <c r="Q58" s="16"/>
      <c r="R58" s="16"/>
      <c r="S58" s="16"/>
      <c r="T58" s="16"/>
    </row>
    <row r="59" spans="2:20" s="14" customFormat="1" x14ac:dyDescent="0.25">
      <c r="B59" s="99" t="s">
        <v>187</v>
      </c>
      <c r="C59" s="14" t="s">
        <v>188</v>
      </c>
      <c r="D59" s="97">
        <v>0</v>
      </c>
      <c r="E59" s="97">
        <v>0</v>
      </c>
      <c r="F59" s="97">
        <v>0</v>
      </c>
      <c r="G59" s="97">
        <v>0</v>
      </c>
      <c r="H59" s="97">
        <v>17998.3</v>
      </c>
      <c r="I59" s="97">
        <v>0</v>
      </c>
      <c r="J59" s="97">
        <v>110601.4</v>
      </c>
      <c r="K59" s="97">
        <v>10917.36</v>
      </c>
      <c r="L59" s="97">
        <v>0</v>
      </c>
      <c r="M59" s="97">
        <v>0</v>
      </c>
      <c r="N59" s="97">
        <v>0</v>
      </c>
      <c r="O59" s="97">
        <v>0</v>
      </c>
      <c r="P59" s="25">
        <f t="shared" si="0"/>
        <v>139517.06</v>
      </c>
      <c r="Q59" s="16"/>
      <c r="R59" s="16"/>
      <c r="S59" s="16"/>
      <c r="T59" s="16"/>
    </row>
    <row r="60" spans="2:20" s="14" customFormat="1" x14ac:dyDescent="0.25">
      <c r="B60" s="99" t="s">
        <v>221</v>
      </c>
      <c r="C60" s="14" t="s">
        <v>222</v>
      </c>
      <c r="D60" s="97">
        <v>0</v>
      </c>
      <c r="E60" s="97">
        <v>0</v>
      </c>
      <c r="F60" s="97">
        <v>0</v>
      </c>
      <c r="G60" s="97">
        <v>131135.76</v>
      </c>
      <c r="H60" s="97">
        <v>0</v>
      </c>
      <c r="I60" s="97">
        <v>136599.75</v>
      </c>
      <c r="J60" s="97">
        <v>0</v>
      </c>
      <c r="K60" s="97">
        <v>0</v>
      </c>
      <c r="L60" s="97">
        <v>13400</v>
      </c>
      <c r="M60" s="97">
        <v>0</v>
      </c>
      <c r="N60" s="97">
        <v>-13400</v>
      </c>
      <c r="O60" s="97">
        <v>0</v>
      </c>
      <c r="P60" s="25">
        <f t="shared" si="0"/>
        <v>267735.51</v>
      </c>
      <c r="Q60" s="16"/>
      <c r="R60" s="16"/>
      <c r="S60" s="16"/>
      <c r="T60" s="16"/>
    </row>
    <row r="61" spans="2:20" s="14" customFormat="1" x14ac:dyDescent="0.25">
      <c r="B61" s="99" t="s">
        <v>189</v>
      </c>
      <c r="C61" s="14" t="s">
        <v>190</v>
      </c>
      <c r="D61" s="17">
        <v>0</v>
      </c>
      <c r="E61" s="17">
        <v>0</v>
      </c>
      <c r="F61" s="17">
        <v>0</v>
      </c>
      <c r="G61" s="97">
        <v>0</v>
      </c>
      <c r="H61" s="97">
        <v>0</v>
      </c>
      <c r="I61" s="97">
        <v>0</v>
      </c>
      <c r="J61" s="97">
        <v>0</v>
      </c>
      <c r="K61" s="97">
        <v>0</v>
      </c>
      <c r="L61" s="97">
        <v>117140</v>
      </c>
      <c r="M61" s="97">
        <v>0</v>
      </c>
      <c r="N61" s="97">
        <v>0</v>
      </c>
      <c r="O61" s="97">
        <v>0</v>
      </c>
      <c r="P61" s="25">
        <f t="shared" si="0"/>
        <v>117140</v>
      </c>
      <c r="Q61" s="16"/>
      <c r="R61" s="16"/>
      <c r="S61" s="16"/>
      <c r="T61" s="16"/>
    </row>
    <row r="62" spans="2:20" s="14" customFormat="1" x14ac:dyDescent="0.25">
      <c r="B62" s="99" t="s">
        <v>230</v>
      </c>
      <c r="C62" s="14" t="s">
        <v>231</v>
      </c>
      <c r="D62" s="97">
        <v>0</v>
      </c>
      <c r="E62" s="97">
        <v>0</v>
      </c>
      <c r="F62" s="17">
        <v>20140.259999999998</v>
      </c>
      <c r="G62" s="97">
        <v>0</v>
      </c>
      <c r="H62" s="97">
        <v>0</v>
      </c>
      <c r="I62" s="97">
        <v>230096.25</v>
      </c>
      <c r="J62" s="97">
        <v>3894</v>
      </c>
      <c r="K62" s="97">
        <v>0</v>
      </c>
      <c r="L62" s="97">
        <v>0</v>
      </c>
      <c r="M62" s="97">
        <v>0</v>
      </c>
      <c r="N62" s="97">
        <v>0</v>
      </c>
      <c r="O62" s="97">
        <v>0</v>
      </c>
      <c r="P62" s="25">
        <f t="shared" si="0"/>
        <v>254130.51</v>
      </c>
      <c r="Q62" s="16"/>
      <c r="R62" s="16"/>
      <c r="S62" s="16"/>
      <c r="T62" s="16"/>
    </row>
    <row r="63" spans="2:20" s="14" customFormat="1" x14ac:dyDescent="0.25">
      <c r="B63" s="99" t="s">
        <v>191</v>
      </c>
      <c r="C63" s="14" t="s">
        <v>192</v>
      </c>
      <c r="D63" s="97">
        <v>0</v>
      </c>
      <c r="E63" s="97">
        <v>0</v>
      </c>
      <c r="F63" s="97">
        <v>0</v>
      </c>
      <c r="G63" s="97">
        <v>11564</v>
      </c>
      <c r="H63" s="97">
        <v>10384</v>
      </c>
      <c r="I63" s="97">
        <v>46595.25</v>
      </c>
      <c r="J63" s="97">
        <v>0</v>
      </c>
      <c r="K63" s="97">
        <v>2973.6</v>
      </c>
      <c r="L63" s="97">
        <v>0</v>
      </c>
      <c r="M63" s="97">
        <v>0</v>
      </c>
      <c r="N63" s="97">
        <v>0</v>
      </c>
      <c r="O63" s="97">
        <v>0</v>
      </c>
      <c r="P63" s="25">
        <f t="shared" si="0"/>
        <v>71516.850000000006</v>
      </c>
      <c r="Q63" s="16"/>
      <c r="R63" s="16"/>
      <c r="S63" s="16"/>
      <c r="T63" s="16"/>
    </row>
    <row r="64" spans="2:20" s="14" customFormat="1" x14ac:dyDescent="0.25">
      <c r="B64" s="99" t="s">
        <v>193</v>
      </c>
      <c r="C64" s="14" t="s">
        <v>194</v>
      </c>
      <c r="D64" s="97">
        <v>0</v>
      </c>
      <c r="E64" s="97">
        <v>0</v>
      </c>
      <c r="F64" s="97">
        <v>0</v>
      </c>
      <c r="G64" s="97">
        <v>64094.85</v>
      </c>
      <c r="H64" s="97">
        <v>27415.67</v>
      </c>
      <c r="I64" s="97">
        <v>31627.82</v>
      </c>
      <c r="J64" s="97">
        <v>14042</v>
      </c>
      <c r="K64" s="97">
        <v>22498.36</v>
      </c>
      <c r="L64" s="97">
        <v>69776.7</v>
      </c>
      <c r="M64" s="97">
        <v>10377.745999999999</v>
      </c>
      <c r="N64" s="97">
        <v>0</v>
      </c>
      <c r="O64" s="98">
        <v>83072</v>
      </c>
      <c r="P64" s="25">
        <f t="shared" si="0"/>
        <v>322905.14600000001</v>
      </c>
      <c r="Q64" s="16"/>
      <c r="R64" s="16"/>
      <c r="S64" s="16"/>
      <c r="T64" s="16"/>
    </row>
    <row r="65" spans="2:20" s="14" customFormat="1" x14ac:dyDescent="0.25">
      <c r="B65" s="99" t="s">
        <v>243</v>
      </c>
      <c r="C65" s="14" t="s">
        <v>244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669.48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25">
        <f t="shared" si="0"/>
        <v>669.48</v>
      </c>
      <c r="Q65" s="16"/>
      <c r="R65" s="16"/>
      <c r="S65" s="16"/>
      <c r="T65" s="16"/>
    </row>
    <row r="66" spans="2:20" s="14" customFormat="1" x14ac:dyDescent="0.25">
      <c r="B66" s="99" t="s">
        <v>260</v>
      </c>
      <c r="C66" s="14" t="s">
        <v>261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  <c r="N66" s="97">
        <v>0</v>
      </c>
      <c r="O66" s="97">
        <v>0</v>
      </c>
      <c r="P66" s="25">
        <f t="shared" si="0"/>
        <v>0</v>
      </c>
      <c r="Q66" s="16"/>
      <c r="R66" s="16"/>
      <c r="S66" s="16"/>
      <c r="T66" s="16"/>
    </row>
    <row r="67" spans="2:20" s="14" customFormat="1" x14ac:dyDescent="0.25">
      <c r="B67" s="99" t="s">
        <v>271</v>
      </c>
      <c r="C67" s="14" t="s">
        <v>272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7">
        <v>0</v>
      </c>
      <c r="O67" s="97">
        <v>0</v>
      </c>
      <c r="P67" s="25">
        <f t="shared" si="0"/>
        <v>0</v>
      </c>
      <c r="Q67" s="16"/>
      <c r="R67" s="16"/>
      <c r="S67" s="16"/>
      <c r="T67" s="16"/>
    </row>
    <row r="68" spans="2:20" s="14" customFormat="1" x14ac:dyDescent="0.25">
      <c r="B68" s="104" t="s">
        <v>271</v>
      </c>
      <c r="C68" s="105" t="s">
        <v>312</v>
      </c>
      <c r="D68" s="97">
        <v>0</v>
      </c>
      <c r="E68" s="97">
        <v>0</v>
      </c>
      <c r="F68" s="97">
        <v>0</v>
      </c>
      <c r="G68" s="97">
        <v>9304.2999999999993</v>
      </c>
      <c r="H68" s="97">
        <v>3354.51</v>
      </c>
      <c r="I68" s="97">
        <v>0</v>
      </c>
      <c r="J68" s="97">
        <v>0</v>
      </c>
      <c r="K68" s="97">
        <v>0</v>
      </c>
      <c r="L68" s="97">
        <v>80240</v>
      </c>
      <c r="M68" s="97">
        <v>0</v>
      </c>
      <c r="N68" s="97">
        <v>0</v>
      </c>
      <c r="O68" s="98">
        <v>24001.200000000001</v>
      </c>
      <c r="P68" s="25">
        <f t="shared" si="0"/>
        <v>116900.01</v>
      </c>
      <c r="Q68" s="16"/>
      <c r="R68" s="16"/>
      <c r="S68" s="16"/>
      <c r="T68" s="16"/>
    </row>
    <row r="69" spans="2:20" s="14" customFormat="1" x14ac:dyDescent="0.25">
      <c r="B69" s="99" t="s">
        <v>293</v>
      </c>
      <c r="C69" s="14" t="s">
        <v>294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97">
        <v>0</v>
      </c>
      <c r="L69" s="97">
        <v>800000</v>
      </c>
      <c r="M69" s="97">
        <v>0</v>
      </c>
      <c r="N69" s="97">
        <v>0</v>
      </c>
      <c r="O69" s="97">
        <v>0</v>
      </c>
      <c r="P69" s="25">
        <f t="shared" si="0"/>
        <v>800000</v>
      </c>
      <c r="Q69" s="16"/>
      <c r="R69" s="16"/>
      <c r="S69" s="16"/>
      <c r="T69" s="16"/>
    </row>
    <row r="70" spans="2:20" s="14" customFormat="1" x14ac:dyDescent="0.25">
      <c r="B70" s="99" t="s">
        <v>245</v>
      </c>
      <c r="C70" s="14" t="s">
        <v>247</v>
      </c>
      <c r="D70" s="97">
        <v>0</v>
      </c>
      <c r="E70" s="97">
        <v>0</v>
      </c>
      <c r="F70" s="97">
        <v>0</v>
      </c>
      <c r="G70" s="97">
        <v>0</v>
      </c>
      <c r="H70" s="97">
        <v>0</v>
      </c>
      <c r="I70" s="97">
        <v>0</v>
      </c>
      <c r="J70" s="97">
        <v>0</v>
      </c>
      <c r="K70" s="97">
        <v>0</v>
      </c>
      <c r="L70" s="97">
        <v>2700000</v>
      </c>
      <c r="M70" s="97">
        <v>0</v>
      </c>
      <c r="N70" s="97">
        <v>0</v>
      </c>
      <c r="O70" s="97">
        <v>0</v>
      </c>
      <c r="P70" s="25">
        <f t="shared" si="0"/>
        <v>2700000</v>
      </c>
      <c r="Q70" s="16"/>
      <c r="R70" s="16"/>
      <c r="S70" s="16"/>
      <c r="T70" s="16"/>
    </row>
    <row r="71" spans="2:20" s="14" customFormat="1" x14ac:dyDescent="0.25">
      <c r="B71" s="99" t="s">
        <v>273</v>
      </c>
      <c r="C71" s="14" t="s">
        <v>274</v>
      </c>
      <c r="D71" s="97">
        <v>0</v>
      </c>
      <c r="E71" s="97">
        <v>0</v>
      </c>
      <c r="F71" s="97">
        <v>0</v>
      </c>
      <c r="G71" s="97">
        <v>0</v>
      </c>
      <c r="H71" s="97">
        <v>0</v>
      </c>
      <c r="I71" s="97">
        <v>0</v>
      </c>
      <c r="J71" s="97">
        <v>0</v>
      </c>
      <c r="K71" s="97">
        <v>0</v>
      </c>
      <c r="L71" s="97">
        <v>0</v>
      </c>
      <c r="M71" s="97">
        <v>0</v>
      </c>
      <c r="N71" s="97">
        <v>0</v>
      </c>
      <c r="O71" s="97">
        <v>0</v>
      </c>
      <c r="P71" s="25">
        <f t="shared" si="0"/>
        <v>0</v>
      </c>
      <c r="Q71" s="16"/>
      <c r="R71" s="16"/>
      <c r="S71" s="16"/>
      <c r="T71" s="16"/>
    </row>
    <row r="72" spans="2:20" s="14" customFormat="1" x14ac:dyDescent="0.25">
      <c r="B72" s="99" t="s">
        <v>304</v>
      </c>
      <c r="C72" s="14" t="s">
        <v>305</v>
      </c>
      <c r="D72" s="97">
        <v>0</v>
      </c>
      <c r="E72" s="97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  <c r="N72" s="97">
        <v>0</v>
      </c>
      <c r="O72" s="97">
        <v>0</v>
      </c>
      <c r="P72" s="25">
        <f t="shared" si="0"/>
        <v>0</v>
      </c>
      <c r="Q72" s="16"/>
      <c r="R72" s="16"/>
      <c r="S72" s="16"/>
      <c r="T72" s="16"/>
    </row>
    <row r="73" spans="2:20" s="14" customFormat="1" x14ac:dyDescent="0.25">
      <c r="B73" s="99" t="s">
        <v>246</v>
      </c>
      <c r="C73" s="14" t="s">
        <v>248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7">
        <v>0</v>
      </c>
      <c r="M73" s="97">
        <v>0</v>
      </c>
      <c r="N73" s="97">
        <v>0</v>
      </c>
      <c r="O73" s="97">
        <v>0</v>
      </c>
      <c r="P73" s="25">
        <f t="shared" si="0"/>
        <v>0</v>
      </c>
      <c r="Q73" s="16"/>
      <c r="R73" s="16"/>
      <c r="S73" s="16"/>
      <c r="T73" s="16"/>
    </row>
    <row r="74" spans="2:20" s="14" customFormat="1" x14ac:dyDescent="0.25">
      <c r="B74" s="99" t="s">
        <v>195</v>
      </c>
      <c r="C74" s="14" t="s">
        <v>196</v>
      </c>
      <c r="D74" s="97">
        <v>0</v>
      </c>
      <c r="E74" s="97">
        <v>0</v>
      </c>
      <c r="F74" s="97">
        <v>0</v>
      </c>
      <c r="G74" s="97">
        <v>0</v>
      </c>
      <c r="H74" s="97">
        <v>0</v>
      </c>
      <c r="I74" s="97">
        <v>0</v>
      </c>
      <c r="J74" s="97">
        <v>38981.769999999997</v>
      </c>
      <c r="K74" s="97">
        <v>0</v>
      </c>
      <c r="L74" s="97">
        <v>0</v>
      </c>
      <c r="M74" s="97">
        <v>0</v>
      </c>
      <c r="N74" s="97">
        <v>16800.84</v>
      </c>
      <c r="O74" s="97">
        <v>0</v>
      </c>
      <c r="P74" s="25">
        <f t="shared" si="0"/>
        <v>55782.61</v>
      </c>
      <c r="Q74" s="17"/>
      <c r="R74" s="16"/>
      <c r="S74" s="16"/>
      <c r="T74" s="16"/>
    </row>
    <row r="75" spans="2:20" s="14" customFormat="1" x14ac:dyDescent="0.25">
      <c r="B75" s="99" t="s">
        <v>295</v>
      </c>
      <c r="C75" s="14" t="s">
        <v>296</v>
      </c>
      <c r="D75" s="97">
        <v>0</v>
      </c>
      <c r="E75" s="97">
        <v>0</v>
      </c>
      <c r="F75" s="97">
        <v>0</v>
      </c>
      <c r="G75" s="97">
        <v>0</v>
      </c>
      <c r="H75" s="97">
        <v>0</v>
      </c>
      <c r="I75" s="97">
        <v>0</v>
      </c>
      <c r="J75" s="97">
        <v>0</v>
      </c>
      <c r="K75" s="97">
        <v>12574.08</v>
      </c>
      <c r="L75" s="97">
        <v>0</v>
      </c>
      <c r="M75" s="97">
        <v>0</v>
      </c>
      <c r="N75" s="97">
        <v>0</v>
      </c>
      <c r="O75" s="97">
        <v>0</v>
      </c>
      <c r="P75" s="25">
        <f t="shared" si="0"/>
        <v>12574.08</v>
      </c>
      <c r="Q75" s="17"/>
      <c r="R75" s="16"/>
      <c r="S75" s="16"/>
      <c r="T75" s="16"/>
    </row>
    <row r="76" spans="2:20" s="67" customFormat="1" ht="30" x14ac:dyDescent="0.25">
      <c r="B76" s="106" t="s">
        <v>249</v>
      </c>
      <c r="C76" s="107" t="s">
        <v>250</v>
      </c>
      <c r="D76" s="108">
        <v>0</v>
      </c>
      <c r="E76" s="108">
        <v>0</v>
      </c>
      <c r="F76" s="108">
        <v>0</v>
      </c>
      <c r="G76" s="108">
        <v>0</v>
      </c>
      <c r="H76" s="108">
        <v>0</v>
      </c>
      <c r="I76" s="108">
        <v>6000.02</v>
      </c>
      <c r="J76" s="108">
        <v>0</v>
      </c>
      <c r="K76" s="108">
        <v>0</v>
      </c>
      <c r="L76" s="108">
        <v>0</v>
      </c>
      <c r="M76" s="108">
        <v>950</v>
      </c>
      <c r="N76" s="108">
        <v>0</v>
      </c>
      <c r="O76" s="108">
        <v>0</v>
      </c>
      <c r="P76" s="64">
        <f t="shared" si="0"/>
        <v>6950.02</v>
      </c>
      <c r="Q76" s="65"/>
      <c r="R76" s="66"/>
      <c r="S76" s="66"/>
      <c r="T76" s="66"/>
    </row>
    <row r="77" spans="2:20" s="14" customFormat="1" x14ac:dyDescent="0.25">
      <c r="B77" s="99" t="s">
        <v>306</v>
      </c>
      <c r="C77" s="14" t="s">
        <v>307</v>
      </c>
      <c r="D77" s="97">
        <v>0</v>
      </c>
      <c r="E77" s="97">
        <v>0</v>
      </c>
      <c r="F77" s="97">
        <v>0</v>
      </c>
      <c r="G77" s="97">
        <v>0</v>
      </c>
      <c r="H77" s="97">
        <v>0</v>
      </c>
      <c r="I77" s="97">
        <v>0</v>
      </c>
      <c r="J77" s="97">
        <v>0</v>
      </c>
      <c r="K77" s="97">
        <v>0</v>
      </c>
      <c r="L77" s="97">
        <v>1599.99</v>
      </c>
      <c r="M77" s="97">
        <v>0</v>
      </c>
      <c r="N77" s="97">
        <v>0</v>
      </c>
      <c r="O77" s="97">
        <v>0</v>
      </c>
      <c r="P77" s="25">
        <f t="shared" ref="P77:P93" si="2">SUM(D77:O77)</f>
        <v>1599.99</v>
      </c>
      <c r="Q77" s="17"/>
      <c r="R77" s="16"/>
      <c r="S77" s="16"/>
      <c r="T77" s="16"/>
    </row>
    <row r="78" spans="2:20" s="13" customFormat="1" ht="15" customHeight="1" x14ac:dyDescent="0.25">
      <c r="B78" s="99" t="s">
        <v>197</v>
      </c>
      <c r="C78" s="14" t="s">
        <v>198</v>
      </c>
      <c r="D78" s="97">
        <v>0</v>
      </c>
      <c r="E78" s="97">
        <v>0</v>
      </c>
      <c r="F78" s="97">
        <v>0</v>
      </c>
      <c r="G78" s="97">
        <v>0</v>
      </c>
      <c r="H78" s="97">
        <v>52734.2</v>
      </c>
      <c r="I78" s="97">
        <v>0</v>
      </c>
      <c r="J78" s="97">
        <v>0</v>
      </c>
      <c r="K78" s="97">
        <v>57173.36</v>
      </c>
      <c r="L78" s="97">
        <v>0</v>
      </c>
      <c r="M78" s="97">
        <v>0</v>
      </c>
      <c r="N78" s="97">
        <v>0</v>
      </c>
      <c r="O78" s="97">
        <v>0</v>
      </c>
      <c r="P78" s="25">
        <f t="shared" si="2"/>
        <v>109907.56</v>
      </c>
      <c r="Q78" s="15"/>
      <c r="R78" s="15"/>
      <c r="S78" s="15"/>
      <c r="T78" s="15"/>
    </row>
    <row r="79" spans="2:20" s="13" customFormat="1" ht="30" customHeight="1" x14ac:dyDescent="0.25">
      <c r="B79" s="99" t="s">
        <v>199</v>
      </c>
      <c r="C79" s="128" t="s">
        <v>200</v>
      </c>
      <c r="D79" s="97">
        <v>0</v>
      </c>
      <c r="E79" s="97">
        <v>0</v>
      </c>
      <c r="F79" s="97">
        <v>0</v>
      </c>
      <c r="G79" s="97">
        <v>0</v>
      </c>
      <c r="H79" s="97">
        <v>127374.58</v>
      </c>
      <c r="I79" s="97">
        <v>124372</v>
      </c>
      <c r="J79" s="109">
        <v>905273.1</v>
      </c>
      <c r="K79" s="109">
        <v>152025.16</v>
      </c>
      <c r="L79" s="109">
        <v>1320121.98</v>
      </c>
      <c r="M79" s="109">
        <v>0</v>
      </c>
      <c r="N79" s="109">
        <v>0</v>
      </c>
      <c r="O79" s="98">
        <v>28308.01</v>
      </c>
      <c r="P79" s="25">
        <f t="shared" si="2"/>
        <v>2657474.8299999996</v>
      </c>
      <c r="Q79" s="15"/>
      <c r="R79" s="15"/>
      <c r="S79" s="15"/>
      <c r="T79" s="15"/>
    </row>
    <row r="80" spans="2:20" s="13" customFormat="1" x14ac:dyDescent="0.25">
      <c r="B80" s="99" t="s">
        <v>201</v>
      </c>
      <c r="C80" s="14" t="s">
        <v>202</v>
      </c>
      <c r="D80" s="97">
        <v>0</v>
      </c>
      <c r="E80" s="97">
        <v>0</v>
      </c>
      <c r="F80" s="97">
        <v>0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109">
        <v>0</v>
      </c>
      <c r="N80" s="109">
        <v>0</v>
      </c>
      <c r="O80" s="109">
        <v>0</v>
      </c>
      <c r="P80" s="25">
        <f t="shared" si="2"/>
        <v>0</v>
      </c>
      <c r="Q80" s="15"/>
      <c r="R80" s="15"/>
      <c r="S80" s="15"/>
      <c r="T80" s="15"/>
    </row>
    <row r="81" spans="2:20" s="13" customFormat="1" x14ac:dyDescent="0.25">
      <c r="B81" s="99" t="s">
        <v>251</v>
      </c>
      <c r="C81" s="14" t="s">
        <v>252</v>
      </c>
      <c r="D81" s="97">
        <v>0</v>
      </c>
      <c r="E81" s="97">
        <v>0</v>
      </c>
      <c r="F81" s="97">
        <v>0</v>
      </c>
      <c r="G81" s="97">
        <v>74263.98</v>
      </c>
      <c r="H81" s="97">
        <v>21008.62</v>
      </c>
      <c r="I81" s="97">
        <v>111368.4</v>
      </c>
      <c r="J81" s="97">
        <v>31050.18</v>
      </c>
      <c r="K81" s="97">
        <v>4160.68</v>
      </c>
      <c r="L81" s="97">
        <v>-20520</v>
      </c>
      <c r="M81" s="109">
        <v>0</v>
      </c>
      <c r="N81" s="109">
        <v>0</v>
      </c>
      <c r="O81" s="109">
        <v>0</v>
      </c>
      <c r="P81" s="25">
        <f t="shared" si="2"/>
        <v>221331.86</v>
      </c>
      <c r="Q81" s="15"/>
      <c r="R81" s="15"/>
      <c r="S81" s="15"/>
      <c r="T81" s="15"/>
    </row>
    <row r="82" spans="2:20" s="13" customFormat="1" x14ac:dyDescent="0.25">
      <c r="B82" s="99" t="s">
        <v>203</v>
      </c>
      <c r="C82" s="14" t="s">
        <v>204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0</v>
      </c>
      <c r="J82" s="97">
        <v>0</v>
      </c>
      <c r="K82" s="97">
        <v>0</v>
      </c>
      <c r="L82" s="97">
        <v>77543.498999999996</v>
      </c>
      <c r="M82" s="97">
        <v>2395.0100000000002</v>
      </c>
      <c r="N82" s="97">
        <v>0</v>
      </c>
      <c r="O82" s="97">
        <v>0</v>
      </c>
      <c r="P82" s="25">
        <f t="shared" si="2"/>
        <v>79938.508999999991</v>
      </c>
      <c r="Q82" s="15"/>
      <c r="R82" s="15"/>
      <c r="S82" s="15"/>
      <c r="T82" s="15"/>
    </row>
    <row r="83" spans="2:20" s="13" customFormat="1" ht="15.75" x14ac:dyDescent="0.25">
      <c r="B83" s="100">
        <v>2.4</v>
      </c>
      <c r="C83" s="110" t="s">
        <v>87</v>
      </c>
      <c r="D83" s="101"/>
      <c r="E83" s="101"/>
      <c r="F83" s="101"/>
      <c r="G83" s="102"/>
      <c r="H83" s="102"/>
      <c r="I83" s="102"/>
      <c r="J83" s="102"/>
      <c r="K83" s="102"/>
      <c r="L83" s="102"/>
      <c r="M83" s="102"/>
      <c r="N83" s="102"/>
      <c r="O83" s="102"/>
      <c r="P83" s="25">
        <f t="shared" si="2"/>
        <v>0</v>
      </c>
      <c r="Q83" s="15"/>
      <c r="R83" s="15"/>
      <c r="S83" s="15"/>
      <c r="T83" s="15"/>
    </row>
    <row r="84" spans="2:20" s="13" customFormat="1" ht="13.5" customHeight="1" x14ac:dyDescent="0.25">
      <c r="B84" s="99" t="s">
        <v>205</v>
      </c>
      <c r="C84" s="14" t="s">
        <v>206</v>
      </c>
      <c r="D84" s="17">
        <v>0</v>
      </c>
      <c r="E84" s="17">
        <v>10631000</v>
      </c>
      <c r="F84" s="17">
        <v>15868500</v>
      </c>
      <c r="G84" s="97">
        <v>21663000</v>
      </c>
      <c r="H84" s="97">
        <v>8543000</v>
      </c>
      <c r="I84" s="97">
        <v>19340500</v>
      </c>
      <c r="J84" s="97">
        <v>21124500</v>
      </c>
      <c r="K84" s="97">
        <v>21621500</v>
      </c>
      <c r="L84" s="97">
        <v>15857500</v>
      </c>
      <c r="M84" s="97">
        <v>13767000</v>
      </c>
      <c r="N84" s="97">
        <v>15547750</v>
      </c>
      <c r="O84" s="97">
        <v>28977500</v>
      </c>
      <c r="P84" s="25">
        <f t="shared" si="2"/>
        <v>192941750</v>
      </c>
      <c r="Q84" s="15"/>
      <c r="R84" s="15"/>
      <c r="S84" s="15"/>
      <c r="T84" s="15"/>
    </row>
    <row r="85" spans="2:20" s="13" customFormat="1" ht="13.5" customHeight="1" x14ac:dyDescent="0.25">
      <c r="B85" s="99" t="s">
        <v>207</v>
      </c>
      <c r="C85" s="14" t="s">
        <v>208</v>
      </c>
      <c r="D85" s="17">
        <v>0</v>
      </c>
      <c r="E85" s="17">
        <v>20499301.239999998</v>
      </c>
      <c r="F85" s="17">
        <v>51971909.030000001</v>
      </c>
      <c r="G85" s="97">
        <v>100164910.56999999</v>
      </c>
      <c r="H85" s="97">
        <v>90357269.930000007</v>
      </c>
      <c r="I85" s="97">
        <v>66986108.329999998</v>
      </c>
      <c r="J85" s="97">
        <v>89392354.159999996</v>
      </c>
      <c r="K85" s="97">
        <v>149794584.34</v>
      </c>
      <c r="L85" s="97">
        <v>91567112.450000003</v>
      </c>
      <c r="M85" s="97">
        <v>155345101.78</v>
      </c>
      <c r="N85" s="97">
        <v>166529002.61000001</v>
      </c>
      <c r="O85" s="98">
        <v>90684980.469999999</v>
      </c>
      <c r="P85" s="25">
        <f t="shared" si="2"/>
        <v>1073292634.9100001</v>
      </c>
      <c r="Q85" s="15"/>
      <c r="R85" s="18"/>
      <c r="S85" s="15"/>
      <c r="T85" s="15"/>
    </row>
    <row r="86" spans="2:20" s="3" customFormat="1" ht="15.75" x14ac:dyDescent="0.25">
      <c r="B86" s="111">
        <v>2.6</v>
      </c>
      <c r="C86" s="111" t="s">
        <v>103</v>
      </c>
      <c r="D86" s="112"/>
      <c r="E86" s="112"/>
      <c r="F86" s="112"/>
      <c r="G86" s="113"/>
      <c r="H86" s="113"/>
      <c r="I86" s="113"/>
      <c r="J86" s="113"/>
      <c r="K86" s="113"/>
      <c r="L86" s="113"/>
      <c r="M86" s="113"/>
      <c r="N86" s="113"/>
      <c r="O86" s="113"/>
      <c r="P86" s="25">
        <f t="shared" si="2"/>
        <v>0</v>
      </c>
      <c r="Q86" s="19"/>
      <c r="R86" s="19"/>
      <c r="S86" s="19"/>
      <c r="T86" s="19"/>
    </row>
    <row r="87" spans="2:20" s="3" customFormat="1" ht="15.75" customHeight="1" x14ac:dyDescent="0.25">
      <c r="B87" s="114" t="s">
        <v>209</v>
      </c>
      <c r="C87" s="4" t="s">
        <v>210</v>
      </c>
      <c r="D87" s="97">
        <v>0</v>
      </c>
      <c r="E87" s="97">
        <v>0</v>
      </c>
      <c r="F87" s="97">
        <v>0</v>
      </c>
      <c r="G87" s="115">
        <v>0</v>
      </c>
      <c r="H87" s="97">
        <v>0</v>
      </c>
      <c r="I87" s="97">
        <v>0</v>
      </c>
      <c r="J87" s="97">
        <v>49870</v>
      </c>
      <c r="K87" s="97">
        <v>0</v>
      </c>
      <c r="L87" s="97">
        <v>0</v>
      </c>
      <c r="M87" s="97">
        <v>0</v>
      </c>
      <c r="N87" s="97">
        <v>0</v>
      </c>
      <c r="O87" s="97">
        <v>0</v>
      </c>
      <c r="P87" s="25">
        <f t="shared" ref="P87" si="3">SUM(D87:O87)</f>
        <v>49870</v>
      </c>
      <c r="Q87" s="19"/>
      <c r="R87" s="18"/>
      <c r="S87" s="19"/>
      <c r="T87" s="19"/>
    </row>
    <row r="88" spans="2:20" s="3" customFormat="1" ht="29.25" customHeight="1" x14ac:dyDescent="0.25">
      <c r="B88" s="114" t="s">
        <v>275</v>
      </c>
      <c r="C88" s="127" t="s">
        <v>317</v>
      </c>
      <c r="D88" s="97">
        <v>0</v>
      </c>
      <c r="E88" s="97">
        <v>0</v>
      </c>
      <c r="F88" s="97">
        <v>0</v>
      </c>
      <c r="G88" s="115">
        <v>63102.27</v>
      </c>
      <c r="H88" s="97">
        <v>0</v>
      </c>
      <c r="I88" s="97">
        <v>0</v>
      </c>
      <c r="J88" s="97">
        <v>0</v>
      </c>
      <c r="K88" s="97">
        <v>0</v>
      </c>
      <c r="L88" s="97">
        <v>0</v>
      </c>
      <c r="M88" s="97">
        <v>0</v>
      </c>
      <c r="N88" s="97">
        <v>0</v>
      </c>
      <c r="O88" s="97">
        <v>0</v>
      </c>
      <c r="P88" s="25">
        <f t="shared" si="2"/>
        <v>63102.27</v>
      </c>
      <c r="Q88" s="19"/>
      <c r="R88" s="18"/>
      <c r="S88" s="19"/>
      <c r="T88" s="19"/>
    </row>
    <row r="89" spans="2:20" s="3" customFormat="1" ht="15.75" customHeight="1" x14ac:dyDescent="0.25">
      <c r="B89" s="114" t="s">
        <v>275</v>
      </c>
      <c r="C89" s="4" t="s">
        <v>276</v>
      </c>
      <c r="D89" s="97">
        <v>0</v>
      </c>
      <c r="E89" s="97">
        <v>0</v>
      </c>
      <c r="F89" s="97">
        <v>0</v>
      </c>
      <c r="G89" s="97">
        <v>0</v>
      </c>
      <c r="H89" s="97">
        <v>19180</v>
      </c>
      <c r="I89" s="115">
        <v>247800</v>
      </c>
      <c r="J89" s="97">
        <v>0</v>
      </c>
      <c r="K89" s="97">
        <v>0</v>
      </c>
      <c r="L89" s="97">
        <v>847137.2</v>
      </c>
      <c r="M89" s="97">
        <v>35662.089999999997</v>
      </c>
      <c r="N89" s="97">
        <v>627288</v>
      </c>
      <c r="O89" s="98">
        <v>3253780.37</v>
      </c>
      <c r="P89" s="25">
        <f t="shared" si="2"/>
        <v>5030847.66</v>
      </c>
      <c r="Q89" s="19"/>
      <c r="R89" s="18"/>
      <c r="S89" s="19"/>
      <c r="T89" s="19"/>
    </row>
    <row r="90" spans="2:20" s="3" customFormat="1" ht="15.75" customHeight="1" x14ac:dyDescent="0.25">
      <c r="B90" s="114" t="s">
        <v>277</v>
      </c>
      <c r="C90" s="4" t="s">
        <v>278</v>
      </c>
      <c r="D90" s="109">
        <v>0</v>
      </c>
      <c r="E90" s="109">
        <v>0</v>
      </c>
      <c r="F90" s="109">
        <v>0</v>
      </c>
      <c r="G90" s="109">
        <v>0</v>
      </c>
      <c r="H90" s="109">
        <v>206500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109">
        <v>0</v>
      </c>
      <c r="O90" s="109">
        <v>0</v>
      </c>
      <c r="P90" s="25">
        <f t="shared" si="2"/>
        <v>206500</v>
      </c>
      <c r="Q90" s="19"/>
      <c r="R90" s="18"/>
      <c r="S90" s="19"/>
      <c r="T90" s="19"/>
    </row>
    <row r="91" spans="2:20" s="3" customFormat="1" ht="15.75" customHeight="1" x14ac:dyDescent="0.25">
      <c r="B91" s="114" t="s">
        <v>319</v>
      </c>
      <c r="C91" s="4" t="s">
        <v>318</v>
      </c>
      <c r="D91" s="109">
        <v>0</v>
      </c>
      <c r="E91" s="109">
        <v>0</v>
      </c>
      <c r="F91" s="109">
        <v>0</v>
      </c>
      <c r="G91" s="109">
        <v>0</v>
      </c>
      <c r="H91" s="109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109">
        <v>400020</v>
      </c>
      <c r="O91" s="109">
        <v>0</v>
      </c>
      <c r="P91" s="25">
        <f t="shared" ref="P91" si="4">SUM(D91:O91)</f>
        <v>400020</v>
      </c>
      <c r="Q91" s="19"/>
      <c r="R91" s="18"/>
      <c r="S91" s="19"/>
      <c r="T91" s="19"/>
    </row>
    <row r="92" spans="2:20" s="3" customFormat="1" ht="15.75" customHeight="1" x14ac:dyDescent="0.25">
      <c r="B92" s="114" t="s">
        <v>253</v>
      </c>
      <c r="C92" s="4" t="s">
        <v>254</v>
      </c>
      <c r="D92" s="109">
        <v>0</v>
      </c>
      <c r="E92" s="109">
        <v>0</v>
      </c>
      <c r="F92" s="109">
        <v>0</v>
      </c>
      <c r="G92" s="109">
        <v>325565.51</v>
      </c>
      <c r="H92" s="109">
        <v>0</v>
      </c>
      <c r="I92" s="109">
        <v>0</v>
      </c>
      <c r="J92" s="109">
        <v>114696.44</v>
      </c>
      <c r="K92" s="109">
        <v>0</v>
      </c>
      <c r="L92" s="109">
        <v>39766.44</v>
      </c>
      <c r="M92" s="109">
        <v>0</v>
      </c>
      <c r="N92" s="109">
        <v>0</v>
      </c>
      <c r="O92" s="98">
        <v>129239.03</v>
      </c>
      <c r="P92" s="25">
        <f t="shared" si="2"/>
        <v>609267.42000000004</v>
      </c>
      <c r="Q92" s="19"/>
      <c r="R92" s="19"/>
      <c r="S92" s="19"/>
      <c r="T92" s="19"/>
    </row>
    <row r="93" spans="2:20" s="3" customFormat="1" ht="15.75" customHeight="1" x14ac:dyDescent="0.25">
      <c r="B93" s="114" t="s">
        <v>308</v>
      </c>
      <c r="C93" s="4" t="s">
        <v>309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2221688.75</v>
      </c>
      <c r="M93" s="109">
        <v>0</v>
      </c>
      <c r="N93" s="109">
        <v>0</v>
      </c>
      <c r="O93" s="109">
        <v>0</v>
      </c>
      <c r="P93" s="25">
        <f t="shared" si="2"/>
        <v>2221688.75</v>
      </c>
      <c r="Q93" s="19"/>
      <c r="R93" s="19"/>
      <c r="S93" s="19"/>
      <c r="T93" s="19"/>
    </row>
    <row r="94" spans="2:20" s="56" customFormat="1" ht="23.25" customHeight="1" x14ac:dyDescent="0.25">
      <c r="B94" s="86" t="s">
        <v>211</v>
      </c>
      <c r="C94" s="86"/>
      <c r="D94" s="57">
        <f t="shared" ref="D94:P94" si="5">SUM(D11:D93)</f>
        <v>13536382.229999999</v>
      </c>
      <c r="E94" s="57">
        <f t="shared" si="5"/>
        <v>46269905.950000003</v>
      </c>
      <c r="F94" s="57">
        <f t="shared" si="5"/>
        <v>90057465.010000005</v>
      </c>
      <c r="G94" s="57">
        <f t="shared" si="5"/>
        <v>142236827.39000002</v>
      </c>
      <c r="H94" s="57">
        <f t="shared" si="5"/>
        <v>118348296.13000001</v>
      </c>
      <c r="I94" s="57">
        <f t="shared" si="5"/>
        <v>113470230.45</v>
      </c>
      <c r="J94" s="57">
        <f t="shared" si="5"/>
        <v>150546219.56999999</v>
      </c>
      <c r="K94" s="57">
        <f t="shared" si="5"/>
        <v>199033035.63</v>
      </c>
      <c r="L94" s="57">
        <f t="shared" si="5"/>
        <v>139580398.83899999</v>
      </c>
      <c r="M94" s="57">
        <f t="shared" si="5"/>
        <v>202053616.39800003</v>
      </c>
      <c r="N94" s="57">
        <f t="shared" ref="N94" si="6">SUM(N11:N93)</f>
        <v>233123536.68000001</v>
      </c>
      <c r="O94" s="57">
        <f t="shared" si="5"/>
        <v>145883572.91</v>
      </c>
      <c r="P94" s="57">
        <f t="shared" si="5"/>
        <v>1594139487.1870003</v>
      </c>
    </row>
    <row r="95" spans="2:20" s="1" customFormat="1" x14ac:dyDescent="0.25">
      <c r="B95"/>
      <c r="C95"/>
      <c r="D95" s="6"/>
      <c r="E95" s="6"/>
      <c r="F95" s="6"/>
      <c r="G95" s="10"/>
      <c r="H95" s="10"/>
      <c r="I95" s="10"/>
      <c r="J95" s="10"/>
      <c r="K95" s="10"/>
      <c r="L95" s="10"/>
      <c r="M95" s="10"/>
      <c r="N95" s="10"/>
      <c r="O95" s="10"/>
      <c r="P95" s="11"/>
      <c r="Q95"/>
    </row>
    <row r="96" spans="2:20" x14ac:dyDescent="0.25">
      <c r="H96" s="63"/>
      <c r="K96" s="69"/>
      <c r="M96" s="69"/>
      <c r="P96" s="69"/>
    </row>
    <row r="97" spans="16:16" x14ac:dyDescent="0.25">
      <c r="P97" s="10"/>
    </row>
  </sheetData>
  <mergeCells count="8">
    <mergeCell ref="B7:P7"/>
    <mergeCell ref="B94:C94"/>
    <mergeCell ref="B1:P1"/>
    <mergeCell ref="B2:P2"/>
    <mergeCell ref="B3:P3"/>
    <mergeCell ref="B4:P4"/>
    <mergeCell ref="B5:P5"/>
    <mergeCell ref="B6:P6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Portal SIGEF</vt:lpstr>
      <vt:lpstr>Ejecución SIGEF</vt:lpstr>
      <vt:lpstr>'Ejecución SIGEF'!Títulos_a_imprimir</vt:lpstr>
      <vt:lpstr>'Portal SIGEF'!Títulos_a_imprimir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María Brito De González</cp:lastModifiedBy>
  <cp:lastPrinted>2022-01-05T16:41:02Z</cp:lastPrinted>
  <dcterms:created xsi:type="dcterms:W3CDTF">2018-04-17T18:57:16Z</dcterms:created>
  <dcterms:modified xsi:type="dcterms:W3CDTF">2022-01-05T16:44:46Z</dcterms:modified>
</cp:coreProperties>
</file>