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engonzalez\Desktop\"/>
    </mc:Choice>
  </mc:AlternateContent>
  <xr:revisionPtr revIDLastSave="0" documentId="8_{85347290-0B86-4731-A838-10E71FEE93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rtal SIGEF" sheetId="26" r:id="rId1"/>
    <sheet name="Hoja2" sheetId="28" r:id="rId2"/>
    <sheet name="Ejecución SIGEF" sheetId="25" r:id="rId3"/>
    <sheet name="Hoja3" sheetId="29" r:id="rId4"/>
    <sheet name="Hoja1" sheetId="27" r:id="rId5"/>
    <sheet name="Portal SIGEF (2)" sheetId="30" r:id="rId6"/>
  </sheets>
  <definedNames>
    <definedName name="_xlnm._FilterDatabase" localSheetId="2" hidden="1">'Ejecución SIGEF'!$B$9:$J$96</definedName>
    <definedName name="_xlnm.Print_Titles" localSheetId="2">'Ejecución SIGEF'!$1:$9</definedName>
    <definedName name="_xlnm.Print_Titles" localSheetId="0">'Portal SIGEF'!$3:$12</definedName>
    <definedName name="_xlnm.Print_Titles" localSheetId="5">'Portal SIGEF (2)'!$3:$12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26" l="1"/>
  <c r="H48" i="26"/>
  <c r="I20" i="26"/>
  <c r="H78" i="26"/>
  <c r="J90" i="26"/>
  <c r="J41" i="26"/>
  <c r="J39" i="26"/>
  <c r="J37" i="26"/>
  <c r="J35" i="26"/>
  <c r="J33" i="26"/>
  <c r="J78" i="26" s="1"/>
  <c r="I78" i="26"/>
  <c r="J31" i="26"/>
  <c r="J29" i="26"/>
  <c r="J28" i="26"/>
  <c r="J27" i="26"/>
  <c r="J26" i="26"/>
  <c r="J23" i="26"/>
  <c r="J21" i="26"/>
  <c r="J19" i="26"/>
  <c r="J16" i="26"/>
  <c r="J15" i="26"/>
  <c r="F33" i="26"/>
  <c r="F63" i="26"/>
  <c r="I64" i="26"/>
  <c r="I60" i="26"/>
  <c r="H90" i="30"/>
  <c r="F89" i="30"/>
  <c r="E89" i="30"/>
  <c r="D89" i="30"/>
  <c r="H89" i="30" s="1"/>
  <c r="H88" i="30"/>
  <c r="H87" i="30"/>
  <c r="H86" i="30"/>
  <c r="H85" i="30"/>
  <c r="H84" i="30"/>
  <c r="H83" i="30"/>
  <c r="H82" i="30"/>
  <c r="H81" i="30"/>
  <c r="H78" i="30"/>
  <c r="H77" i="30"/>
  <c r="H76" i="30"/>
  <c r="H75" i="30"/>
  <c r="H74" i="30"/>
  <c r="H73" i="30"/>
  <c r="H72" i="30"/>
  <c r="H71" i="30"/>
  <c r="H70" i="30"/>
  <c r="H69" i="30"/>
  <c r="H68" i="30"/>
  <c r="H67" i="30"/>
  <c r="H66" i="30"/>
  <c r="F64" i="30"/>
  <c r="E64" i="30"/>
  <c r="D64" i="30"/>
  <c r="H64" i="30" s="1"/>
  <c r="F63" i="30"/>
  <c r="E63" i="30"/>
  <c r="D63" i="30"/>
  <c r="H63" i="30" s="1"/>
  <c r="F62" i="30"/>
  <c r="E62" i="30"/>
  <c r="D62" i="30"/>
  <c r="F61" i="30"/>
  <c r="E61" i="30"/>
  <c r="D61" i="30"/>
  <c r="F60" i="30"/>
  <c r="E60" i="30"/>
  <c r="D60" i="30"/>
  <c r="H60" i="30" s="1"/>
  <c r="E59" i="30"/>
  <c r="D59" i="30"/>
  <c r="E58" i="30"/>
  <c r="D58" i="30"/>
  <c r="H57" i="30"/>
  <c r="H56" i="30"/>
  <c r="H55" i="30"/>
  <c r="H54" i="30"/>
  <c r="H53" i="30"/>
  <c r="H52" i="30"/>
  <c r="H51" i="30"/>
  <c r="H50" i="30"/>
  <c r="H49" i="30"/>
  <c r="H48" i="30"/>
  <c r="H47" i="30"/>
  <c r="H46" i="30"/>
  <c r="H45" i="30"/>
  <c r="H44" i="30"/>
  <c r="H43" i="30"/>
  <c r="F42" i="30"/>
  <c r="E42" i="30"/>
  <c r="D42" i="30"/>
  <c r="H41" i="30"/>
  <c r="G40" i="30"/>
  <c r="F40" i="30"/>
  <c r="E40" i="30"/>
  <c r="D40" i="30"/>
  <c r="H39" i="30"/>
  <c r="G38" i="30"/>
  <c r="F38" i="30"/>
  <c r="E38" i="30"/>
  <c r="D38" i="30"/>
  <c r="F37" i="30"/>
  <c r="E37" i="30"/>
  <c r="D37" i="30"/>
  <c r="F36" i="30"/>
  <c r="E36" i="30"/>
  <c r="D36" i="30"/>
  <c r="F35" i="30"/>
  <c r="E35" i="30"/>
  <c r="D35" i="30"/>
  <c r="H35" i="30" s="1"/>
  <c r="F34" i="30"/>
  <c r="E34" i="30"/>
  <c r="D34" i="30"/>
  <c r="G33" i="30"/>
  <c r="G79" i="30" s="1"/>
  <c r="G91" i="30" s="1"/>
  <c r="F33" i="30"/>
  <c r="E33" i="30"/>
  <c r="D33" i="30"/>
  <c r="F32" i="30"/>
  <c r="E32" i="30"/>
  <c r="D32" i="30"/>
  <c r="H31" i="30"/>
  <c r="F30" i="30"/>
  <c r="E30" i="30"/>
  <c r="D30" i="30"/>
  <c r="E29" i="30"/>
  <c r="D29" i="30"/>
  <c r="F28" i="30"/>
  <c r="E28" i="30"/>
  <c r="D28" i="30"/>
  <c r="F27" i="30"/>
  <c r="E27" i="30"/>
  <c r="D27" i="30"/>
  <c r="F25" i="30"/>
  <c r="E25" i="30"/>
  <c r="D25" i="30"/>
  <c r="F24" i="30"/>
  <c r="E24" i="30"/>
  <c r="D24" i="30"/>
  <c r="H24" i="30" s="1"/>
  <c r="F23" i="30"/>
  <c r="E23" i="30"/>
  <c r="D23" i="30"/>
  <c r="F22" i="30"/>
  <c r="E22" i="30"/>
  <c r="D22" i="30"/>
  <c r="F21" i="30"/>
  <c r="E21" i="30"/>
  <c r="D21" i="30"/>
  <c r="H20" i="30"/>
  <c r="F19" i="30"/>
  <c r="E19" i="30"/>
  <c r="D19" i="30"/>
  <c r="H18" i="30"/>
  <c r="F17" i="30"/>
  <c r="E17" i="30"/>
  <c r="D17" i="30"/>
  <c r="F16" i="30"/>
  <c r="E16" i="30"/>
  <c r="D16" i="30"/>
  <c r="F15" i="30"/>
  <c r="E15" i="30"/>
  <c r="D15" i="30"/>
  <c r="H96" i="25"/>
  <c r="D96" i="25"/>
  <c r="D79" i="30" l="1"/>
  <c r="D91" i="30" s="1"/>
  <c r="E79" i="30"/>
  <c r="E91" i="30" s="1"/>
  <c r="H22" i="30"/>
  <c r="F79" i="30"/>
  <c r="F91" i="30" s="1"/>
  <c r="H17" i="30"/>
  <c r="H36" i="30"/>
  <c r="H87" i="25"/>
  <c r="H88" i="25"/>
  <c r="H89" i="25"/>
  <c r="H86" i="25"/>
  <c r="H80" i="26"/>
  <c r="H81" i="26"/>
  <c r="H82" i="26"/>
  <c r="H83" i="26"/>
  <c r="H84" i="26"/>
  <c r="H85" i="26"/>
  <c r="H86" i="26"/>
  <c r="H87" i="26"/>
  <c r="H88" i="26"/>
  <c r="H89" i="26"/>
  <c r="H18" i="26"/>
  <c r="H30" i="26"/>
  <c r="H38" i="26"/>
  <c r="H42" i="26"/>
  <c r="H43" i="26"/>
  <c r="H44" i="26"/>
  <c r="H45" i="26"/>
  <c r="H47" i="26"/>
  <c r="H49" i="26"/>
  <c r="H50" i="26"/>
  <c r="H51" i="26"/>
  <c r="H52" i="26"/>
  <c r="H53" i="26"/>
  <c r="H54" i="26"/>
  <c r="H55" i="26"/>
  <c r="H56" i="26"/>
  <c r="H65" i="26"/>
  <c r="H66" i="26"/>
  <c r="H67" i="26"/>
  <c r="H68" i="26"/>
  <c r="H69" i="26"/>
  <c r="H70" i="26"/>
  <c r="H71" i="26"/>
  <c r="H72" i="26"/>
  <c r="H73" i="26"/>
  <c r="H74" i="26"/>
  <c r="H75" i="26"/>
  <c r="H76" i="26"/>
  <c r="H77" i="26"/>
  <c r="H93" i="25"/>
  <c r="G39" i="26"/>
  <c r="G37" i="26"/>
  <c r="G32" i="26"/>
  <c r="H33" i="25"/>
  <c r="H34" i="25"/>
  <c r="H35" i="25"/>
  <c r="H36" i="25"/>
  <c r="H30" i="25"/>
  <c r="H31" i="25"/>
  <c r="H32" i="25"/>
  <c r="H27" i="25"/>
  <c r="H28" i="25"/>
  <c r="H29" i="25"/>
  <c r="H25" i="25"/>
  <c r="H26" i="25"/>
  <c r="H24" i="25"/>
  <c r="H22" i="25"/>
  <c r="H23" i="25"/>
  <c r="G96" i="25"/>
  <c r="H11" i="25"/>
  <c r="H85" i="25"/>
  <c r="H83" i="25"/>
  <c r="H81" i="25"/>
  <c r="H80" i="25"/>
  <c r="H78" i="25"/>
  <c r="H76" i="25"/>
  <c r="H58" i="25"/>
  <c r="H54" i="25"/>
  <c r="H49" i="25"/>
  <c r="H46" i="25"/>
  <c r="H39" i="25"/>
  <c r="H21" i="25"/>
  <c r="H20" i="25"/>
  <c r="H19" i="25"/>
  <c r="H13" i="25"/>
  <c r="H14" i="25"/>
  <c r="H15" i="25"/>
  <c r="H12" i="25"/>
  <c r="H95" i="25"/>
  <c r="H94" i="25"/>
  <c r="H67" i="25"/>
  <c r="H92" i="25"/>
  <c r="H84" i="25"/>
  <c r="H18" i="25"/>
  <c r="E41" i="26"/>
  <c r="F41" i="26"/>
  <c r="D41" i="26"/>
  <c r="E29" i="26"/>
  <c r="F29" i="26"/>
  <c r="D29" i="26"/>
  <c r="E27" i="26"/>
  <c r="F27" i="26"/>
  <c r="D27" i="26"/>
  <c r="E28" i="26"/>
  <c r="D28" i="26"/>
  <c r="E21" i="26"/>
  <c r="F21" i="26"/>
  <c r="D21" i="26"/>
  <c r="F19" i="26"/>
  <c r="E19" i="26"/>
  <c r="D19" i="26"/>
  <c r="H90" i="25"/>
  <c r="H91" i="25"/>
  <c r="H52" i="25"/>
  <c r="H53" i="25"/>
  <c r="H55" i="25"/>
  <c r="H56" i="25"/>
  <c r="H57" i="25"/>
  <c r="H59" i="25"/>
  <c r="H60" i="25"/>
  <c r="H61" i="25"/>
  <c r="H62" i="25"/>
  <c r="H63" i="25"/>
  <c r="H64" i="25"/>
  <c r="H65" i="25"/>
  <c r="H66" i="25"/>
  <c r="H68" i="25"/>
  <c r="H69" i="25"/>
  <c r="H70" i="25"/>
  <c r="H71" i="25"/>
  <c r="H72" i="25"/>
  <c r="H73" i="25"/>
  <c r="H74" i="25"/>
  <c r="H75" i="25"/>
  <c r="H77" i="25"/>
  <c r="H79" i="25"/>
  <c r="H51" i="25"/>
  <c r="H37" i="25"/>
  <c r="H38" i="25"/>
  <c r="H40" i="25"/>
  <c r="H41" i="25"/>
  <c r="H42" i="25"/>
  <c r="H43" i="25"/>
  <c r="H44" i="25"/>
  <c r="H45" i="25"/>
  <c r="H47" i="25"/>
  <c r="H48" i="25"/>
  <c r="H16" i="25"/>
  <c r="H17" i="25"/>
  <c r="F88" i="26"/>
  <c r="F62" i="26"/>
  <c r="F61" i="26"/>
  <c r="F60" i="26"/>
  <c r="F59" i="26"/>
  <c r="F39" i="26"/>
  <c r="F37" i="26"/>
  <c r="F36" i="26"/>
  <c r="F35" i="26"/>
  <c r="F34" i="26"/>
  <c r="F32" i="26"/>
  <c r="F31" i="26"/>
  <c r="F26" i="26"/>
  <c r="F25" i="26"/>
  <c r="F24" i="26"/>
  <c r="F23" i="26"/>
  <c r="F22" i="26"/>
  <c r="F17" i="26"/>
  <c r="F16" i="26"/>
  <c r="F15" i="26"/>
  <c r="F96" i="25"/>
  <c r="G90" i="26" l="1"/>
  <c r="F78" i="26"/>
  <c r="F90" i="26" s="1"/>
  <c r="E96" i="25" l="1"/>
  <c r="D88" i="26"/>
  <c r="D63" i="26"/>
  <c r="D62" i="26"/>
  <c r="D61" i="26"/>
  <c r="D60" i="26"/>
  <c r="D59" i="26"/>
  <c r="D58" i="26"/>
  <c r="D57" i="26"/>
  <c r="D39" i="26"/>
  <c r="D37" i="26"/>
  <c r="D36" i="26"/>
  <c r="D35" i="26"/>
  <c r="D34" i="26"/>
  <c r="D33" i="26"/>
  <c r="D32" i="26"/>
  <c r="D31" i="26"/>
  <c r="D26" i="26"/>
  <c r="D25" i="26"/>
  <c r="D24" i="26"/>
  <c r="D22" i="26"/>
  <c r="D17" i="26"/>
  <c r="D16" i="26"/>
  <c r="D15" i="26"/>
  <c r="E58" i="26"/>
  <c r="E59" i="26"/>
  <c r="E60" i="26"/>
  <c r="E61" i="26"/>
  <c r="E62" i="26"/>
  <c r="E63" i="26"/>
  <c r="E57" i="26"/>
  <c r="H59" i="26" l="1"/>
  <c r="D90" i="26"/>
  <c r="E15" i="26"/>
  <c r="E16" i="26" l="1"/>
  <c r="E39" i="26"/>
  <c r="E37" i="26"/>
  <c r="E36" i="26"/>
  <c r="E35" i="26"/>
  <c r="E34" i="26"/>
  <c r="E33" i="26"/>
  <c r="E32" i="26"/>
  <c r="E31" i="26"/>
  <c r="E26" i="26"/>
  <c r="E25" i="26"/>
  <c r="E24" i="26"/>
  <c r="E23" i="26"/>
  <c r="E22" i="26"/>
  <c r="E17" i="26"/>
  <c r="H17" i="26" s="1"/>
  <c r="E78" i="26" l="1"/>
  <c r="E88" i="26"/>
  <c r="E90" i="26" l="1"/>
</calcChain>
</file>

<file path=xl/sharedStrings.xml><?xml version="1.0" encoding="utf-8"?>
<sst xmlns="http://schemas.openxmlformats.org/spreadsheetml/2006/main" count="502" uniqueCount="332">
  <si>
    <t>Total Gastos</t>
  </si>
  <si>
    <t>TOTAL APLICACIONES FINANCIERAS</t>
  </si>
  <si>
    <t>TOTAL GASTOS Y APLICACIONES FINANCIERAS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</si>
  <si>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</si>
  <si>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</si>
  <si>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</si>
  <si>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</si>
  <si>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</si>
  <si>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</si>
  <si>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</si>
  <si>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</si>
  <si>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</si>
  <si>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</si>
  <si>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</si>
  <si>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</si>
  <si>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Cuenta No.</t>
  </si>
  <si>
    <t>Detalle de Cuenta</t>
  </si>
  <si>
    <t>GASTOS</t>
  </si>
  <si>
    <t>2.2.8</t>
  </si>
  <si>
    <t>2.2.9</t>
  </si>
  <si>
    <t>REMUNERACIONES Y CONTRIBUCIONES</t>
  </si>
  <si>
    <t>REMUNERACIONES</t>
  </si>
  <si>
    <t>SOBRESUELDOS</t>
  </si>
  <si>
    <t>DIETAS Y GASTOS DE REPRESENTACIÓN</t>
  </si>
  <si>
    <t>GRATIFICACIONES Y BONIFICACIONES</t>
  </si>
  <si>
    <t>CONTRIBUCIONES A LA SEGURIDAD SOCIAL</t>
  </si>
  <si>
    <t>CONTRATACIÓN DE SERVICIOS</t>
  </si>
  <si>
    <t>2.6.6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</si>
  <si>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</si>
  <si>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</si>
  <si>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</si>
  <si>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</si>
  <si>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</si>
  <si>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</si>
  <si>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</si>
  <si>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</si>
  <si>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</si>
  <si>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2.4.1</t>
  </si>
  <si>
    <t>2.4.2</t>
  </si>
  <si>
    <t>2.4.3</t>
  </si>
  <si>
    <t>2.4.4</t>
  </si>
  <si>
    <t>2.4.5</t>
  </si>
  <si>
    <t>2.4.7</t>
  </si>
  <si>
    <t>2.4.9</t>
  </si>
  <si>
    <t>2.5.1</t>
  </si>
  <si>
    <t>2.5.2</t>
  </si>
  <si>
    <t>2.5.3</t>
  </si>
  <si>
    <t>2.5.4</t>
  </si>
  <si>
    <t>2.5.5</t>
  </si>
  <si>
    <t>2.5.6</t>
  </si>
  <si>
    <t>2.5.9</t>
  </si>
  <si>
    <t>2.6.1</t>
  </si>
  <si>
    <t>2.6.2</t>
  </si>
  <si>
    <t>2.6.3</t>
  </si>
  <si>
    <t>2.6.4</t>
  </si>
  <si>
    <t>2.6.5</t>
  </si>
  <si>
    <t>2.6.7</t>
  </si>
  <si>
    <t>2.6.8</t>
  </si>
  <si>
    <t>2.6.9</t>
  </si>
  <si>
    <t>2.7.1</t>
  </si>
  <si>
    <t>2.7.2</t>
  </si>
  <si>
    <t>2.7.3</t>
  </si>
  <si>
    <t>2.7.4</t>
  </si>
  <si>
    <t>2.8.1</t>
  </si>
  <si>
    <t>2.8.2</t>
  </si>
  <si>
    <t>2.9.1</t>
  </si>
  <si>
    <t>2.9.2</t>
  </si>
  <si>
    <t>2.9.4</t>
  </si>
  <si>
    <t>SERVICIOS BÁSICOS</t>
  </si>
  <si>
    <t xml:space="preserve"> PUBLICIDAD, IMPRESIÓN Y ENCUADERNACIÓN</t>
  </si>
  <si>
    <t xml:space="preserve"> VIÁTICOS</t>
  </si>
  <si>
    <t>TRANSPORTE Y ALMACENAJE</t>
  </si>
  <si>
    <t xml:space="preserve"> ALQUILERES Y RENTAS</t>
  </si>
  <si>
    <t xml:space="preserve"> SEGUROS</t>
  </si>
  <si>
    <t>SERVICIOS DE CONSERVACIÓN, REPARACIONES MENORES E INSTALACIONES TEMPORALES</t>
  </si>
  <si>
    <t>OTROS SERVICIOS NO INCLUIDOS EN CONCEPTOS ANTERIORES</t>
  </si>
  <si>
    <t>OTRAS CONTRATACIONES DE SERVICIOS</t>
  </si>
  <si>
    <t>MATERIALES Y SUMINISTROS</t>
  </si>
  <si>
    <t>ALIMENTOS Y PRODUCTOS AGROFORESTALES</t>
  </si>
  <si>
    <t>TEXTILES Y VESTUARIOS</t>
  </si>
  <si>
    <t>PRODUCTOS DE PAPEL, CARTÓN E IMPRESOS</t>
  </si>
  <si>
    <t xml:space="preserve"> PRODUCTOS FARMACÉUTICOS</t>
  </si>
  <si>
    <t>PRODUCTOS DE CUERO, CAUCHO Y PLÁSTICO</t>
  </si>
  <si>
    <t xml:space="preserve"> PRODUCTOS DE MINERALES, METÁLICOS Y NO METÁLICOS</t>
  </si>
  <si>
    <t xml:space="preserve"> COMBUSTIBLES, LUBRICANTES, PRODUCTOS QUÍMICOS Y CONEXOS</t>
  </si>
  <si>
    <t>GASTOS QUE SE ASIGNARÁN DURANTE EL EJERCICIO (ART. 32 Y 33 LEY 423-06)</t>
  </si>
  <si>
    <t>PRODUCTOS Y ÚTILES VARIOS</t>
  </si>
  <si>
    <t>TRANSFERENCIAS CORRIENTES</t>
  </si>
  <si>
    <t>TRANSFERENCIAS CORRIENTES AL SECTOR PRIVADO</t>
  </si>
  <si>
    <t>TRANSFERENCIAS CORRIENTES AL  GOBIERNO GENERAL NACIONAL</t>
  </si>
  <si>
    <t>TRANSFERENCIAS CORRIENTES A GOBIERNOS GENERALES LOCALES</t>
  </si>
  <si>
    <t>TRANSFERENCIAS CORRIENTES A EMPRESAS PÚBLICAS NO FINANCIERAS</t>
  </si>
  <si>
    <t>TRANSFERENCIAS CORRIENTES A INSTITUCIONES PÚBLICAS FINANCIERAS</t>
  </si>
  <si>
    <t>TRANSFERENCIAS CORRIENTES AL SECTOR EXTERNO</t>
  </si>
  <si>
    <t>TRANSFERENCIAS CORRIENTES A OTRAS INSTITUCIONES PÚBLICAS</t>
  </si>
  <si>
    <t>TRANSFERENCIAS DE CAPITAL</t>
  </si>
  <si>
    <t>TRANSFERENCIAS DE CAPITAL AL SECTOR PRIVADO</t>
  </si>
  <si>
    <t xml:space="preserve"> TRANSFERENCIAS DE CAPITAL AL GOBIERNO GENERAL  NACIONAL</t>
  </si>
  <si>
    <t xml:space="preserve"> TRANSFERENCIAS DE CAPITAL A GOBIERNOS GENERALES LOCALES</t>
  </si>
  <si>
    <t>TRANSFERENCIAS DE CAPITAL  A EMPRESAS PÚBLICAS NO FINANCIERAS</t>
  </si>
  <si>
    <t>TRANSFERENCIAS DE CAPITAL A INSTITUCIONES PÚBLICAS FINANCIERAS</t>
  </si>
  <si>
    <t>TRANSFERENCIAS DE CAPITAL A OTRAS INSTITUCIONES PÚBLICAS</t>
  </si>
  <si>
    <t>TRANSFERENCIAS DE CAPITAL AL SECTOR EXTERNO</t>
  </si>
  <si>
    <t>BIENES MUEBLES, INMUEBLES E INTANGIBLES</t>
  </si>
  <si>
    <t>MOBILIARIO Y EQUIPO</t>
  </si>
  <si>
    <t xml:space="preserve"> MOBILIARIO Y EQUIPO EDUCACIONAL Y RECREATIVO</t>
  </si>
  <si>
    <t xml:space="preserve"> EQUIPO E INSTRUMENTAL, CIENTÍFICO Y LABORATORIO</t>
  </si>
  <si>
    <t>VEHÍCULOS Y EQUIPO DE TRANSPORTE, TRACCIÓN Y ELEVACIÓN</t>
  </si>
  <si>
    <t xml:space="preserve"> MAQUINARIA, OTROS EQUIPOS Y HERRAMIENTAS</t>
  </si>
  <si>
    <t>EQUIPOS DE DEFENSA Y SEGURIDAD</t>
  </si>
  <si>
    <t>ACTIVOS BIÓLOGICOS CULTIVABLES</t>
  </si>
  <si>
    <t>BIENES INTANGIBLES</t>
  </si>
  <si>
    <t>EDIFICIOS, ESTRUCTURAS, TIERRAS, TERRENOS Y OBJETOS DE VALOR</t>
  </si>
  <si>
    <t>OBRAS</t>
  </si>
  <si>
    <t>OBRAS EN EDIFICACIONES</t>
  </si>
  <si>
    <t>CONSTRUCCIONES EN BIENES CONCESIONADOS</t>
  </si>
  <si>
    <t>GASTOS QUE SE ASIGNARÁN DURANTE EL EJERCICIO PARA INVERSIÓN (ART. 32 Y 33 LEY 423-06)</t>
  </si>
  <si>
    <t>INFRAESTRUCTURA</t>
  </si>
  <si>
    <t>ADQUISICION DE ACTIVOS FINANCIEROS CON FINES DE POLÍTICA</t>
  </si>
  <si>
    <t>GASTOS FINANCIEROS</t>
  </si>
  <si>
    <t>APLICACIONES FINANCIERAS</t>
  </si>
  <si>
    <t>4.1.1</t>
  </si>
  <si>
    <t>4.1.2</t>
  </si>
  <si>
    <t>4.1.7</t>
  </si>
  <si>
    <t>4.2.1</t>
  </si>
  <si>
    <t>4.2.2</t>
  </si>
  <si>
    <t>INCREMENTO DE ACTIVOS FINANCIEROS</t>
  </si>
  <si>
    <t>INCREMENTO DE ACTIVOS FINANCIEROS CORRIENTES</t>
  </si>
  <si>
    <t>INCREMENTO DE ACTIVOS FINANCIEROS NO CORRIENTES</t>
  </si>
  <si>
    <t>DISMINUCIÓN DE PASIVOS</t>
  </si>
  <si>
    <t>DISMINUCIÓN DE PASIVOS CORRIENTES</t>
  </si>
  <si>
    <t>DISMINUCIÓN DE PASIVOS NO CORRIENTES</t>
  </si>
  <si>
    <t>CONCESIÓN DE PRESTAMOS</t>
  </si>
  <si>
    <t>ADQUISICIÓN DE TÍTULOS VALORES REPRESENTATIVOS DE DEUDA</t>
  </si>
  <si>
    <t>INTERESES DE LA DEUDA PÚBLICA INTERNA</t>
  </si>
  <si>
    <t>DISMINUCIÓN DE FONDOS DE TERCEROS</t>
  </si>
  <si>
    <t>DISMINUCIÓN DEPÓSITOS FONDOS DE TERCEROS</t>
  </si>
  <si>
    <t>REPÚBLICA DOMINICANA</t>
  </si>
  <si>
    <t>MINISTERIO DE EDUCACIÓN</t>
  </si>
  <si>
    <t>Instituto nacional de capacitación y formación del magisterio</t>
  </si>
  <si>
    <t>RNC 430017027</t>
  </si>
  <si>
    <t>Valores en RD$</t>
  </si>
  <si>
    <t>INTERESES DE LA DEUDA PUBLICA EXTERNA</t>
  </si>
  <si>
    <t>COMISIONES Y OTROS GASTOS BANCARIOS DE LA DEUDA PÚBLICA</t>
  </si>
  <si>
    <t>Enero</t>
  </si>
  <si>
    <t xml:space="preserve">Ejecución de Gastos y Aplicaciones Financieras </t>
  </si>
  <si>
    <t>2.1.1.1.01</t>
  </si>
  <si>
    <t>2.1.2.2.05</t>
  </si>
  <si>
    <t>Compensación servicios de seguridad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</si>
  <si>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</si>
  <si>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</si>
  <si>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</si>
  <si>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</si>
  <si>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</si>
  <si>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</si>
  <si>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2.1.5.4.01</t>
  </si>
  <si>
    <t>Contribuciones al plan de retiro complementario</t>
  </si>
  <si>
    <t>2.2.1.7.01</t>
  </si>
  <si>
    <t>Agua</t>
  </si>
  <si>
    <t>2.2.1.8.01</t>
  </si>
  <si>
    <t>Recolección de residuos sólidos</t>
  </si>
  <si>
    <t>2.2.2.2.01</t>
  </si>
  <si>
    <t>Impresión y encuadernación</t>
  </si>
  <si>
    <t>2.2.3.1.01</t>
  </si>
  <si>
    <t>Viáticos dentro del pais</t>
  </si>
  <si>
    <t>2.2.4.4.01</t>
  </si>
  <si>
    <t>Peaje</t>
  </si>
  <si>
    <t>2.2.6.3.01</t>
  </si>
  <si>
    <t>Seguros de personas</t>
  </si>
  <si>
    <t>2.2.7.2.06</t>
  </si>
  <si>
    <t>Mantenimiento y reparación de equipos de transporte, tracción y elevación</t>
  </si>
  <si>
    <t>2.2.8.7.02</t>
  </si>
  <si>
    <t>Servicios jurídicos</t>
  </si>
  <si>
    <t>2.2.8.7.06</t>
  </si>
  <si>
    <t>Otros servicios técnicos profesionales</t>
  </si>
  <si>
    <t>2.2.9.2.01</t>
  </si>
  <si>
    <t>Servicios de Alimentación</t>
  </si>
  <si>
    <t>2.3.1.1.01</t>
  </si>
  <si>
    <t>Alimentos y bebidas para personas</t>
  </si>
  <si>
    <t>2.3.3.1.01</t>
  </si>
  <si>
    <t>Papel de escritorio</t>
  </si>
  <si>
    <t>2.3.3.2.01</t>
  </si>
  <si>
    <t>Productos de papel y cartón</t>
  </si>
  <si>
    <t>2.3.3.3.01</t>
  </si>
  <si>
    <t>Productos de artes gráficas</t>
  </si>
  <si>
    <t>2.3.4.1.01</t>
  </si>
  <si>
    <t>Productos medicinales para uso humano</t>
  </si>
  <si>
    <t>2.3.5.4.01</t>
  </si>
  <si>
    <t>Artículos de caucho</t>
  </si>
  <si>
    <t>2.3.5.5.01</t>
  </si>
  <si>
    <t>Artículos de plástico</t>
  </si>
  <si>
    <t>2.3.7.2.03</t>
  </si>
  <si>
    <t>Productos químicos de uso personal</t>
  </si>
  <si>
    <t>2.3.9.1.01</t>
  </si>
  <si>
    <t>Material para limpieza</t>
  </si>
  <si>
    <t>2.3.9.2.01</t>
  </si>
  <si>
    <t>Utiles de escritorio, oficina informática y de enseñanza</t>
  </si>
  <si>
    <t>2.3.9.3.01</t>
  </si>
  <si>
    <t>Utiles menores médico quirurgicos</t>
  </si>
  <si>
    <t>2.3.9.9.01</t>
  </si>
  <si>
    <t>Productos y Utiles Varios n.i.p</t>
  </si>
  <si>
    <t>2.4.1.2.01</t>
  </si>
  <si>
    <t>Ayudas y donaciones programadas a hogares y personas</t>
  </si>
  <si>
    <t>2.4.1.4.01</t>
  </si>
  <si>
    <t>Becas nacionales</t>
  </si>
  <si>
    <t>Totales</t>
  </si>
  <si>
    <t>Balance</t>
  </si>
  <si>
    <t>2.2.1.3.01</t>
  </si>
  <si>
    <t>Teléfono local</t>
  </si>
  <si>
    <t>2.2.1.5.01</t>
  </si>
  <si>
    <t>Servicio de internet y televisión por cable</t>
  </si>
  <si>
    <t>2.2.8.6.01</t>
  </si>
  <si>
    <t>Eventos generales</t>
  </si>
  <si>
    <t>2.2.8.7.03</t>
  </si>
  <si>
    <t>Servicios de contabilidad y auditoria</t>
  </si>
  <si>
    <t>2.3.3.4.01</t>
  </si>
  <si>
    <t>Libros, revistas y periódicos</t>
  </si>
  <si>
    <t>Total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</si>
  <si>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</si>
  <si>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</si>
  <si>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</si>
  <si>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 xml:space="preserve">4. Fecha de imputación: último día del mes analizado. </t>
  </si>
  <si>
    <t xml:space="preserve">5. Fecha de registro: el día 10 del mes siguiente al mes analizado. </t>
  </si>
  <si>
    <t>2.3.5.3.01</t>
  </si>
  <si>
    <t>Llantas y neumáticos</t>
  </si>
  <si>
    <t>2.2.7.2.02</t>
  </si>
  <si>
    <t>Mantenimiento y reparación de equipo para computación</t>
  </si>
  <si>
    <t>2.2.2.1.01</t>
  </si>
  <si>
    <t>Publicidad y propaganda</t>
  </si>
  <si>
    <t>2.2.8.5.03</t>
  </si>
  <si>
    <t>Limpieza e higiene</t>
  </si>
  <si>
    <t>2.2.8.7.05</t>
  </si>
  <si>
    <t>Servicios de informática y sistemas computarizados</t>
  </si>
  <si>
    <t>2.3.1.4.01</t>
  </si>
  <si>
    <t>Madera, corcho y sus manufacturas</t>
  </si>
  <si>
    <t>2.3.6.1.01</t>
  </si>
  <si>
    <t>Productos de cemento</t>
  </si>
  <si>
    <t>2.3.6.3.06</t>
  </si>
  <si>
    <t>2.3.7.1.04</t>
  </si>
  <si>
    <t>Accesorios de metal</t>
  </si>
  <si>
    <t>Gas GLP</t>
  </si>
  <si>
    <t>2.3.7.2.06</t>
  </si>
  <si>
    <t>Pinturas, lacas, barnices, diluyentes y absorbentes para pinturas</t>
  </si>
  <si>
    <t>2.3.9.6.01</t>
  </si>
  <si>
    <t>Productos eléctricos y afines</t>
  </si>
  <si>
    <t>2.2.8.5.02</t>
  </si>
  <si>
    <t>Lavanderia</t>
  </si>
  <si>
    <t>2.3.1.3.03</t>
  </si>
  <si>
    <t>Productos forestales</t>
  </si>
  <si>
    <t>2.3.6.2.01</t>
  </si>
  <si>
    <t>Productos de vidrio</t>
  </si>
  <si>
    <t>2.1.1.5.03</t>
  </si>
  <si>
    <t>Prestacion laboral por desvinculacion</t>
  </si>
  <si>
    <t>2.1.1.5.04</t>
  </si>
  <si>
    <t>Proporcion de vacaciones no disfrutadas</t>
  </si>
  <si>
    <t>2.2.7.2.04</t>
  </si>
  <si>
    <t>Mantenimiento y reparación de equipos sanitarios y de laboratorio</t>
  </si>
  <si>
    <t>2.3.2.2.01</t>
  </si>
  <si>
    <t>Acabados textiles</t>
  </si>
  <si>
    <t>2.3.6.3.03</t>
  </si>
  <si>
    <t>Estructuras metalicas acabadas</t>
  </si>
  <si>
    <t>2.3.7.1.01</t>
  </si>
  <si>
    <t>Gasolina</t>
  </si>
  <si>
    <t>Instituto Nacional de Capacitación y Formación del Magisterio</t>
  </si>
  <si>
    <t>2.1.2.2.06</t>
  </si>
  <si>
    <t>2.2.3.2.01</t>
  </si>
  <si>
    <t>2.2.6.1.01</t>
  </si>
  <si>
    <t>Seguro de bienes inmuebles e infraestrutura</t>
  </si>
  <si>
    <t>2.2.8.5.01</t>
  </si>
  <si>
    <t>Fumigación</t>
  </si>
  <si>
    <t>Viáticos fuera del pais</t>
  </si>
  <si>
    <t>Incentivo por Rendimiento Individual</t>
  </si>
  <si>
    <t>2.2.5.9.01</t>
  </si>
  <si>
    <t>Licencias Informaticas</t>
  </si>
  <si>
    <t>2.3.6.3.04</t>
  </si>
  <si>
    <t>Herramientas menores</t>
  </si>
  <si>
    <t>2.3.7.2.05</t>
  </si>
  <si>
    <t>Insecticidas, fumigantes y otros</t>
  </si>
  <si>
    <t>2.2.6.2.01</t>
  </si>
  <si>
    <t>Seguro de bienes muebles</t>
  </si>
  <si>
    <t>2.2.8.7.04</t>
  </si>
  <si>
    <t>Servicios de capacitación</t>
  </si>
  <si>
    <t>2.3.2.3.01</t>
  </si>
  <si>
    <t>Prendas de vestir</t>
  </si>
  <si>
    <t>2.3.7.1.02</t>
  </si>
  <si>
    <t>Gasoil</t>
  </si>
  <si>
    <t>2.3.7.2.99</t>
  </si>
  <si>
    <t>Otros productos químicos y conexos</t>
  </si>
  <si>
    <t xml:space="preserve">Productos métalicos </t>
  </si>
  <si>
    <t>Compensación por cumplimiento de indicadores del MAP</t>
  </si>
  <si>
    <t>2.1.2.2.10</t>
  </si>
  <si>
    <t>2.2.7.2.01</t>
  </si>
  <si>
    <t>Mantenimiento y reparación de mobiliarios y equipos de oficina</t>
  </si>
  <si>
    <t>Sueldos empleados fijos</t>
  </si>
  <si>
    <t>2.1.1.2.08</t>
  </si>
  <si>
    <t>Empleados temporales</t>
  </si>
  <si>
    <t>2.6.1.1.01</t>
  </si>
  <si>
    <t>Muebles de oficina y estantería</t>
  </si>
  <si>
    <t>2.6.1.3.01</t>
  </si>
  <si>
    <t>Equipos de tecnología de la información y comunicación</t>
  </si>
  <si>
    <t>Equipo computacional</t>
  </si>
  <si>
    <t>2.6.2.3.01</t>
  </si>
  <si>
    <t>Camara fotograficas y de video</t>
  </si>
  <si>
    <t>2.6.5.4.01</t>
  </si>
  <si>
    <t>Sistemas y equipos de climatización</t>
  </si>
  <si>
    <t>2.6.6.2.01</t>
  </si>
  <si>
    <t>Equipos de seguridad</t>
  </si>
  <si>
    <t>2.6.8.3.01</t>
  </si>
  <si>
    <t>Programas de informática</t>
  </si>
  <si>
    <t>Febrero</t>
  </si>
  <si>
    <t>2.4.1.4.02</t>
  </si>
  <si>
    <t>Becas extranjeras</t>
  </si>
  <si>
    <t>Marzo</t>
  </si>
  <si>
    <t>Del 01 de Enero al 31 de Marzo de 2022</t>
  </si>
  <si>
    <t>Abril</t>
  </si>
  <si>
    <t>Electrodomestico</t>
  </si>
  <si>
    <t>Trasferencia corrinete a organismo internacinales</t>
  </si>
  <si>
    <t>2.4.7.2.01</t>
  </si>
  <si>
    <t>Del 01 de Enero al 31 de Mayo de 2022</t>
  </si>
  <si>
    <t>Mayo</t>
  </si>
  <si>
    <t>a</t>
  </si>
  <si>
    <t>9,069.035.59</t>
  </si>
  <si>
    <t>2.2.5.9.0.1</t>
  </si>
  <si>
    <t>LICENCIA DE  INFORMATICA</t>
  </si>
  <si>
    <t>ALIMENTOS Y PRODUCTOS  AGROFORESTALES</t>
  </si>
  <si>
    <t>Del 01 de Enero al 30 de junio de 2022</t>
  </si>
  <si>
    <t>junio</t>
  </si>
  <si>
    <t xml:space="preserve"> </t>
  </si>
  <si>
    <t>TOTAL</t>
  </si>
  <si>
    <t xml:space="preserve"> SEGUROS-     -                                           -                       -   </t>
  </si>
  <si>
    <t xml:space="preserve"> VIÁTICOS-                   -                                               -                    -</t>
  </si>
  <si>
    <t xml:space="preserve">        Ejecución de Gastos y Aplicaciones Financieras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</si>
</sst>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color theme="1"/>
      <name val="Baskerville Old Face"/>
      <family val="1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Edwardian Script ITC"/>
      <family val="4"/>
    </font>
    <font>
      <sz val="10"/>
      <name val="Century Gothic"/>
      <family val="2"/>
    </font>
    <font>
      <sz val="12"/>
      <color theme="4" tint="0.7999816888943144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</cellStyleXfs>
  <cellXfs count="141">
    <xf numFmtId="0" fontId="0" fillId="0" borderId="0" xfId="0"/>
    <xf numFmtId="164" fontId="0" fillId="0" borderId="0" xfId="1" applyFont="1"/>
    <xf numFmtId="0" fontId="0" fillId="0" borderId="0" xfId="0" applyAlignment="1"/>
    <xf numFmtId="164" fontId="0" fillId="0" borderId="0" xfId="1" applyFont="1" applyFill="1"/>
    <xf numFmtId="0" fontId="0" fillId="0" borderId="0" xfId="0" applyFill="1"/>
    <xf numFmtId="0" fontId="0" fillId="0" borderId="0" xfId="0" applyFont="1" applyFill="1" applyAlignment="1">
      <alignment horizontal="left"/>
    </xf>
    <xf numFmtId="164" fontId="4" fillId="0" borderId="0" xfId="1" applyFont="1"/>
    <xf numFmtId="0" fontId="0" fillId="0" borderId="0" xfId="0" applyFont="1"/>
    <xf numFmtId="0" fontId="0" fillId="0" borderId="0" xfId="0" applyFont="1" applyFill="1"/>
    <xf numFmtId="4" fontId="4" fillId="0" borderId="0" xfId="1" applyNumberFormat="1" applyFont="1"/>
    <xf numFmtId="164" fontId="4" fillId="0" borderId="0" xfId="1" applyFont="1" applyAlignment="1"/>
    <xf numFmtId="164" fontId="0" fillId="0" borderId="0" xfId="1" applyFont="1" applyAlignment="1"/>
    <xf numFmtId="164" fontId="5" fillId="0" borderId="0" xfId="1" applyFont="1" applyFill="1"/>
    <xf numFmtId="0" fontId="5" fillId="0" borderId="0" xfId="0" applyFont="1" applyFill="1"/>
    <xf numFmtId="164" fontId="10" fillId="0" borderId="0" xfId="1" applyFont="1" applyFill="1"/>
    <xf numFmtId="0" fontId="10" fillId="0" borderId="0" xfId="0" applyFont="1" applyFill="1"/>
    <xf numFmtId="164" fontId="10" fillId="0" borderId="0" xfId="0" applyNumberFormat="1" applyFont="1" applyFill="1"/>
    <xf numFmtId="164" fontId="11" fillId="0" borderId="0" xfId="1" applyFont="1" applyFill="1"/>
    <xf numFmtId="164" fontId="12" fillId="0" borderId="0" xfId="1" applyFont="1"/>
    <xf numFmtId="0" fontId="12" fillId="0" borderId="0" xfId="0" applyFont="1"/>
    <xf numFmtId="0" fontId="13" fillId="0" borderId="0" xfId="0" applyFont="1" applyAlignment="1"/>
    <xf numFmtId="164" fontId="13" fillId="0" borderId="0" xfId="1" applyFont="1" applyAlignment="1"/>
    <xf numFmtId="164" fontId="1" fillId="0" borderId="0" xfId="1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164" fontId="1" fillId="2" borderId="0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4" fontId="15" fillId="0" borderId="0" xfId="1" applyFont="1" applyAlignment="1"/>
    <xf numFmtId="0" fontId="15" fillId="0" borderId="0" xfId="0" applyFont="1" applyAlignment="1"/>
    <xf numFmtId="164" fontId="14" fillId="3" borderId="0" xfId="1" applyFont="1" applyFill="1" applyAlignment="1">
      <alignment horizontal="center" vertical="center"/>
    </xf>
    <xf numFmtId="0" fontId="16" fillId="0" borderId="0" xfId="0" applyFont="1" applyAlignment="1"/>
    <xf numFmtId="164" fontId="14" fillId="3" borderId="0" xfId="1" applyFont="1" applyFill="1" applyAlignment="1">
      <alignment vertical="center" wrapText="1"/>
    </xf>
    <xf numFmtId="164" fontId="15" fillId="3" borderId="0" xfId="1" applyFont="1" applyFill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4" borderId="0" xfId="0" applyFont="1" applyFill="1" applyAlignment="1">
      <alignment horizontal="left" vertical="center"/>
    </xf>
    <xf numFmtId="0" fontId="14" fillId="4" borderId="0" xfId="0" applyFont="1" applyFill="1" applyAlignment="1">
      <alignment vertical="center" wrapText="1"/>
    </xf>
    <xf numFmtId="164" fontId="15" fillId="4" borderId="0" xfId="1" applyFont="1" applyFill="1" applyAlignment="1">
      <alignment wrapText="1"/>
    </xf>
    <xf numFmtId="164" fontId="14" fillId="4" borderId="0" xfId="1" applyFont="1" applyFill="1" applyAlignment="1">
      <alignment wrapText="1"/>
    </xf>
    <xf numFmtId="164" fontId="15" fillId="4" borderId="1" xfId="1" applyFont="1" applyFill="1" applyBorder="1" applyAlignment="1">
      <alignment horizontal="left" wrapText="1"/>
    </xf>
    <xf numFmtId="0" fontId="14" fillId="4" borderId="1" xfId="0" applyFont="1" applyFill="1" applyBorder="1" applyAlignment="1">
      <alignment vertical="center" wrapText="1"/>
    </xf>
    <xf numFmtId="164" fontId="15" fillId="0" borderId="0" xfId="1" applyFont="1" applyFill="1" applyAlignment="1">
      <alignment vertical="center" wrapText="1"/>
    </xf>
    <xf numFmtId="0" fontId="12" fillId="0" borderId="0" xfId="0" applyFont="1" applyAlignment="1"/>
    <xf numFmtId="164" fontId="4" fillId="0" borderId="0" xfId="1" applyFont="1" applyFill="1"/>
    <xf numFmtId="164" fontId="1" fillId="3" borderId="0" xfId="0" applyNumberFormat="1" applyFont="1" applyFill="1"/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/>
    <xf numFmtId="16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4" fontId="10" fillId="0" borderId="0" xfId="1" applyFont="1" applyFill="1" applyAlignment="1">
      <alignment vertical="center"/>
    </xf>
    <xf numFmtId="0" fontId="16" fillId="0" borderId="0" xfId="0" applyFont="1" applyAlignment="1">
      <alignment horizontal="center"/>
    </xf>
    <xf numFmtId="0" fontId="5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17" fillId="2" borderId="0" xfId="0" applyFont="1" applyFill="1" applyBorder="1" applyAlignment="1">
      <alignment horizontal="center" vertical="center" wrapText="1"/>
    </xf>
    <xf numFmtId="164" fontId="17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wrapText="1"/>
    </xf>
    <xf numFmtId="164" fontId="5" fillId="0" borderId="0" xfId="0" applyNumberFormat="1" applyFont="1" applyFill="1"/>
    <xf numFmtId="4" fontId="0" fillId="0" borderId="0" xfId="0" applyNumberFormat="1" applyFont="1"/>
    <xf numFmtId="164" fontId="6" fillId="0" borderId="0" xfId="1" applyFont="1" applyFill="1" applyAlignment="1">
      <alignment wrapText="1"/>
    </xf>
    <xf numFmtId="4" fontId="5" fillId="0" borderId="0" xfId="0" applyNumberFormat="1" applyFont="1" applyFill="1"/>
    <xf numFmtId="4" fontId="5" fillId="0" borderId="0" xfId="0" applyNumberFormat="1" applyFont="1" applyFill="1" applyAlignment="1">
      <alignment vertical="center"/>
    </xf>
    <xf numFmtId="4" fontId="0" fillId="0" borderId="0" xfId="0" applyNumberFormat="1" applyFont="1" applyFill="1"/>
    <xf numFmtId="164" fontId="1" fillId="0" borderId="0" xfId="0" applyNumberFormat="1" applyFont="1" applyAlignment="1">
      <alignment horizontal="left"/>
    </xf>
    <xf numFmtId="4" fontId="5" fillId="0" borderId="0" xfId="0" applyNumberFormat="1" applyFont="1"/>
    <xf numFmtId="0" fontId="1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vertical="center"/>
    </xf>
    <xf numFmtId="164" fontId="6" fillId="0" borderId="0" xfId="1" applyFont="1" applyFill="1" applyAlignment="1">
      <alignment vertical="center" wrapText="1"/>
    </xf>
    <xf numFmtId="0" fontId="16" fillId="0" borderId="0" xfId="0" applyFont="1" applyAlignment="1">
      <alignment horizontal="left" wrapText="1"/>
    </xf>
    <xf numFmtId="4" fontId="5" fillId="5" borderId="0" xfId="0" applyNumberFormat="1" applyFont="1" applyFill="1"/>
    <xf numFmtId="4" fontId="0" fillId="5" borderId="0" xfId="0" applyNumberFormat="1" applyFill="1"/>
    <xf numFmtId="164" fontId="21" fillId="0" borderId="0" xfId="1" applyFont="1" applyFill="1" applyAlignment="1">
      <alignment vertical="center" wrapText="1"/>
    </xf>
    <xf numFmtId="4" fontId="0" fillId="5" borderId="0" xfId="0" applyNumberFormat="1" applyFont="1" applyFill="1"/>
    <xf numFmtId="4" fontId="0" fillId="5" borderId="0" xfId="0" applyNumberFormat="1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 wrapText="1"/>
    </xf>
    <xf numFmtId="164" fontId="0" fillId="0" borderId="0" xfId="1" applyFont="1" applyBorder="1"/>
    <xf numFmtId="164" fontId="0" fillId="0" borderId="0" xfId="1" applyFont="1" applyFill="1" applyBorder="1"/>
    <xf numFmtId="0" fontId="12" fillId="0" borderId="0" xfId="0" applyFont="1" applyBorder="1" applyAlignment="1"/>
    <xf numFmtId="164" fontId="12" fillId="0" borderId="0" xfId="1" applyFont="1" applyBorder="1"/>
    <xf numFmtId="164" fontId="14" fillId="6" borderId="0" xfId="1" applyFont="1" applyFill="1" applyAlignment="1">
      <alignment vertical="center" wrapText="1"/>
    </xf>
    <xf numFmtId="164" fontId="3" fillId="7" borderId="0" xfId="1" applyFont="1" applyFill="1" applyBorder="1" applyAlignment="1">
      <alignment horizontal="center" vertical="center"/>
    </xf>
    <xf numFmtId="164" fontId="14" fillId="6" borderId="0" xfId="1" applyFont="1" applyFill="1" applyAlignment="1">
      <alignment horizontal="left" vertical="center" wrapText="1" indent="1"/>
    </xf>
    <xf numFmtId="164" fontId="0" fillId="0" borderId="0" xfId="1" applyNumberFormat="1" applyFont="1" applyFill="1" applyBorder="1"/>
    <xf numFmtId="164" fontId="22" fillId="4" borderId="0" xfId="1" applyFont="1" applyFill="1" applyBorder="1"/>
    <xf numFmtId="164" fontId="0" fillId="3" borderId="0" xfId="1" applyFont="1" applyFill="1" applyBorder="1"/>
    <xf numFmtId="164" fontId="0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vertical="top"/>
    </xf>
    <xf numFmtId="164" fontId="3" fillId="3" borderId="0" xfId="1" applyFont="1" applyFill="1" applyBorder="1" applyAlignment="1">
      <alignment horizontal="center" vertical="center"/>
    </xf>
    <xf numFmtId="164" fontId="0" fillId="4" borderId="0" xfId="1" applyFont="1" applyFill="1"/>
    <xf numFmtId="0" fontId="0" fillId="3" borderId="0" xfId="0" applyFont="1" applyFill="1"/>
    <xf numFmtId="164" fontId="1" fillId="3" borderId="0" xfId="1" applyFont="1" applyFill="1" applyBorder="1"/>
    <xf numFmtId="164" fontId="0" fillId="0" borderId="0" xfId="1" applyNumberFormat="1" applyFont="1" applyFill="1" applyBorder="1" applyAlignment="1">
      <alignment horizontal="left" vertical="top"/>
    </xf>
    <xf numFmtId="164" fontId="15" fillId="8" borderId="0" xfId="1" applyFont="1" applyFill="1" applyAlignment="1">
      <alignment wrapText="1"/>
    </xf>
    <xf numFmtId="0" fontId="12" fillId="0" borderId="0" xfId="0" applyFont="1" applyAlignment="1">
      <alignment horizontal="center" vertical="center"/>
    </xf>
    <xf numFmtId="164" fontId="0" fillId="4" borderId="0" xfId="1" applyFont="1" applyFill="1" applyAlignment="1">
      <alignment vertical="center"/>
    </xf>
    <xf numFmtId="164" fontId="0" fillId="4" borderId="0" xfId="0" applyNumberFormat="1" applyFont="1" applyFill="1"/>
    <xf numFmtId="0" fontId="0" fillId="4" borderId="0" xfId="0" applyFont="1" applyFill="1"/>
    <xf numFmtId="4" fontId="0" fillId="4" borderId="0" xfId="0" applyNumberFormat="1" applyFont="1" applyFill="1"/>
    <xf numFmtId="164" fontId="15" fillId="5" borderId="0" xfId="1" applyFont="1" applyFill="1" applyAlignment="1">
      <alignment horizontal="center" vertical="center" wrapText="1"/>
    </xf>
    <xf numFmtId="164" fontId="15" fillId="5" borderId="0" xfId="1" applyFont="1" applyFill="1" applyAlignment="1">
      <alignment vertical="center" wrapText="1"/>
    </xf>
    <xf numFmtId="164" fontId="15" fillId="5" borderId="0" xfId="1" applyFont="1" applyFill="1" applyAlignment="1">
      <alignment vertical="top" wrapText="1"/>
    </xf>
    <xf numFmtId="164" fontId="14" fillId="5" borderId="0" xfId="1" applyFont="1" applyFill="1" applyAlignment="1">
      <alignment vertical="center" wrapText="1"/>
    </xf>
    <xf numFmtId="164" fontId="15" fillId="4" borderId="0" xfId="1" applyFont="1" applyFill="1" applyAlignment="1">
      <alignment vertical="center" wrapText="1"/>
    </xf>
    <xf numFmtId="164" fontId="0" fillId="8" borderId="0" xfId="1" applyFont="1" applyFill="1" applyBorder="1"/>
    <xf numFmtId="164" fontId="0" fillId="4" borderId="0" xfId="1" applyFont="1" applyFill="1" applyBorder="1"/>
    <xf numFmtId="0" fontId="0" fillId="4" borderId="0" xfId="0" applyFont="1" applyFill="1" applyAlignment="1">
      <alignment horizontal="left"/>
    </xf>
    <xf numFmtId="0" fontId="16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FFFF66"/>
      <color rgb="FFFF66FF"/>
      <color rgb="FFCC99FF"/>
      <color rgb="FFFF60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30253</xdr:colOff>
      <xdr:row>1</xdr:row>
      <xdr:rowOff>89647</xdr:rowOff>
    </xdr:from>
    <xdr:to>
      <xdr:col>2</xdr:col>
      <xdr:colOff>1288675</xdr:colOff>
      <xdr:row>8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77F2DA-839D-449F-BB8D-1940BFCB6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3" y="190500"/>
          <a:ext cx="1908363" cy="1759324"/>
        </a:xfrm>
        <a:prstGeom prst="rect">
          <a:avLst/>
        </a:prstGeom>
      </xdr:spPr>
    </xdr:pic>
    <xdr:clientData/>
  </xdr:twoCellAnchor>
  <xdr:oneCellAnchor>
    <xdr:from>
      <xdr:col>5</xdr:col>
      <xdr:colOff>526678</xdr:colOff>
      <xdr:row>1</xdr:row>
      <xdr:rowOff>81934</xdr:rowOff>
    </xdr:from>
    <xdr:ext cx="1636059" cy="836948"/>
    <xdr:pic>
      <xdr:nvPicPr>
        <xdr:cNvPr id="5" name="Imagen 4">
          <a:extLst>
            <a:ext uri="{FF2B5EF4-FFF2-40B4-BE49-F238E27FC236}">
              <a16:creationId xmlns:a16="http://schemas.microsoft.com/office/drawing/2014/main" id="{2BD6664D-B0B7-4E9F-9783-152BC2339E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727"/>
        <a:stretch/>
      </xdr:blipFill>
      <xdr:spPr>
        <a:xfrm>
          <a:off x="8001002" y="182787"/>
          <a:ext cx="1636059" cy="83694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25976</xdr:colOff>
      <xdr:row>0</xdr:row>
      <xdr:rowOff>9526</xdr:rowOff>
    </xdr:from>
    <xdr:to>
      <xdr:col>2</xdr:col>
      <xdr:colOff>685800</xdr:colOff>
      <xdr:row>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82971B-1E86-4F81-9C44-074E9F15A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101" y="9526"/>
          <a:ext cx="1374199" cy="1323974"/>
        </a:xfrm>
        <a:prstGeom prst="rect">
          <a:avLst/>
        </a:prstGeom>
      </xdr:spPr>
    </xdr:pic>
    <xdr:clientData/>
  </xdr:twoCellAnchor>
  <xdr:oneCellAnchor>
    <xdr:from>
      <xdr:col>5</xdr:col>
      <xdr:colOff>657225</xdr:colOff>
      <xdr:row>0</xdr:row>
      <xdr:rowOff>57149</xdr:rowOff>
    </xdr:from>
    <xdr:ext cx="1390650" cy="647701"/>
    <xdr:pic>
      <xdr:nvPicPr>
        <xdr:cNvPr id="5" name="Imagen 4">
          <a:extLst>
            <a:ext uri="{FF2B5EF4-FFF2-40B4-BE49-F238E27FC236}">
              <a16:creationId xmlns:a16="http://schemas.microsoft.com/office/drawing/2014/main" id="{149AD79B-F9A6-4D6E-AF6D-9ACC680E7E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727"/>
        <a:stretch/>
      </xdr:blipFill>
      <xdr:spPr>
        <a:xfrm>
          <a:off x="8229600" y="57149"/>
          <a:ext cx="1390650" cy="64770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30253</xdr:colOff>
      <xdr:row>1</xdr:row>
      <xdr:rowOff>89647</xdr:rowOff>
    </xdr:from>
    <xdr:to>
      <xdr:col>2</xdr:col>
      <xdr:colOff>1288675</xdr:colOff>
      <xdr:row>8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C4341B-E844-4AC7-80BC-4CCF13AD3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3" y="194422"/>
          <a:ext cx="1915647" cy="1767728"/>
        </a:xfrm>
        <a:prstGeom prst="rect">
          <a:avLst/>
        </a:prstGeom>
      </xdr:spPr>
    </xdr:pic>
    <xdr:clientData/>
  </xdr:twoCellAnchor>
  <xdr:oneCellAnchor>
    <xdr:from>
      <xdr:col>5</xdr:col>
      <xdr:colOff>526678</xdr:colOff>
      <xdr:row>1</xdr:row>
      <xdr:rowOff>81934</xdr:rowOff>
    </xdr:from>
    <xdr:ext cx="1636059" cy="836948"/>
    <xdr:pic>
      <xdr:nvPicPr>
        <xdr:cNvPr id="3" name="Imagen 2">
          <a:extLst>
            <a:ext uri="{FF2B5EF4-FFF2-40B4-BE49-F238E27FC236}">
              <a16:creationId xmlns:a16="http://schemas.microsoft.com/office/drawing/2014/main" id="{D44CD6F6-BFB6-4578-99F3-09C0556AB6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727"/>
        <a:stretch/>
      </xdr:blipFill>
      <xdr:spPr>
        <a:xfrm>
          <a:off x="7060828" y="186709"/>
          <a:ext cx="1636059" cy="836948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100</xdr:row>
      <xdr:rowOff>0</xdr:rowOff>
    </xdr:from>
    <xdr:to>
      <xdr:col>7</xdr:col>
      <xdr:colOff>806824</xdr:colOff>
      <xdr:row>109</xdr:row>
      <xdr:rowOff>22412</xdr:rowOff>
    </xdr:to>
    <xdr:pic>
      <xdr:nvPicPr>
        <xdr:cNvPr id="4" name="Imagen 3" descr="Interfaz de usuario gráfica, Aplicación, Tabla, Excel&#10;&#10;Descripción generada automáticamente">
          <a:extLst>
            <a:ext uri="{FF2B5EF4-FFF2-40B4-BE49-F238E27FC236}">
              <a16:creationId xmlns:a16="http://schemas.microsoft.com/office/drawing/2014/main" id="{4EA3375C-F168-42A1-8730-C6A6EE2D92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860" t="50515" r="37072" b="33520"/>
        <a:stretch/>
      </xdr:blipFill>
      <xdr:spPr bwMode="auto">
        <a:xfrm>
          <a:off x="38100" y="26012775"/>
          <a:ext cx="9341224" cy="17369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9C810-FADC-457F-BD7B-216A85335E12}">
  <sheetPr>
    <tabColor rgb="FF00B0F0"/>
    <pageSetUpPr fitToPage="1"/>
  </sheetPr>
  <dimension ref="B1:K98"/>
  <sheetViews>
    <sheetView showGridLines="0" tabSelected="1" zoomScale="85" zoomScaleNormal="85" workbookViewId="0">
      <selection activeCell="I4" sqref="I4"/>
    </sheetView>
  </sheetViews>
  <sheetFormatPr baseColWidth="10" defaultColWidth="9.140625" defaultRowHeight="15" x14ac:dyDescent="0.25"/>
  <cols>
    <col min="1" max="1" width="0.5703125" customWidth="1"/>
    <col min="2" max="2" width="9.28515625" style="2" customWidth="1"/>
    <col min="3" max="3" width="58.140625" style="2" customWidth="1"/>
    <col min="4" max="4" width="14.42578125" style="10" customWidth="1"/>
    <col min="5" max="5" width="15.5703125" style="10" customWidth="1"/>
    <col min="6" max="7" width="15.28515625" style="10" customWidth="1"/>
    <col min="8" max="8" width="17.5703125" style="10" customWidth="1"/>
    <col min="9" max="9" width="17.140625" style="96" customWidth="1"/>
    <col min="10" max="10" width="17.7109375" customWidth="1"/>
    <col min="11" max="11" width="11.5703125" bestFit="1" customWidth="1"/>
  </cols>
  <sheetData>
    <row r="1" spans="2:10" ht="8.25" customHeight="1" x14ac:dyDescent="0.25"/>
    <row r="3" spans="2:10" ht="18.75" x14ac:dyDescent="0.25">
      <c r="B3" s="130" t="s">
        <v>137</v>
      </c>
      <c r="C3" s="130"/>
      <c r="D3" s="130"/>
      <c r="E3" s="130"/>
      <c r="F3" s="130"/>
      <c r="G3" s="130"/>
      <c r="H3" s="130"/>
    </row>
    <row r="4" spans="2:10" ht="18" customHeight="1" x14ac:dyDescent="0.25">
      <c r="B4" s="131" t="s">
        <v>138</v>
      </c>
      <c r="C4" s="131"/>
      <c r="D4" s="131"/>
      <c r="E4" s="131"/>
      <c r="F4" s="131"/>
      <c r="G4" s="131"/>
      <c r="H4" s="131"/>
    </row>
    <row r="5" spans="2:10" ht="24.75" x14ac:dyDescent="0.25">
      <c r="B5" s="132" t="s">
        <v>263</v>
      </c>
      <c r="C5" s="132"/>
      <c r="D5" s="132"/>
      <c r="E5" s="132"/>
      <c r="F5" s="132"/>
      <c r="G5" s="132"/>
      <c r="H5" s="132"/>
    </row>
    <row r="6" spans="2:10" s="7" customFormat="1" ht="18.75" customHeight="1" x14ac:dyDescent="0.25">
      <c r="B6" s="128" t="s">
        <v>140</v>
      </c>
      <c r="C6" s="128"/>
      <c r="D6" s="128"/>
      <c r="E6" s="128"/>
      <c r="F6" s="128"/>
      <c r="G6" s="128"/>
      <c r="H6" s="128"/>
      <c r="I6" s="96"/>
    </row>
    <row r="7" spans="2:10" s="7" customFormat="1" ht="20.25" customHeight="1" x14ac:dyDescent="0.25">
      <c r="B7" s="133" t="s">
        <v>331</v>
      </c>
      <c r="C7" s="133"/>
      <c r="D7" s="133"/>
      <c r="E7" s="133"/>
      <c r="F7" s="133"/>
      <c r="G7" s="133"/>
      <c r="H7" s="133"/>
      <c r="I7" s="96"/>
    </row>
    <row r="8" spans="2:10" s="7" customFormat="1" ht="15.75" customHeight="1" x14ac:dyDescent="0.25">
      <c r="B8" s="128" t="s">
        <v>325</v>
      </c>
      <c r="C8" s="128"/>
      <c r="D8" s="128"/>
      <c r="E8" s="128"/>
      <c r="F8" s="128"/>
      <c r="G8" s="128"/>
      <c r="H8" s="128"/>
      <c r="I8" s="96"/>
    </row>
    <row r="9" spans="2:10" s="7" customFormat="1" ht="15.75" x14ac:dyDescent="0.25">
      <c r="B9" s="128" t="s">
        <v>141</v>
      </c>
      <c r="C9" s="128"/>
      <c r="D9" s="128"/>
      <c r="E9" s="128"/>
      <c r="F9" s="128"/>
      <c r="G9" s="128"/>
      <c r="H9" s="128"/>
      <c r="I9" s="96"/>
    </row>
    <row r="10" spans="2:10" s="7" customFormat="1" ht="15.75" x14ac:dyDescent="0.25">
      <c r="B10" s="114"/>
      <c r="C10" s="114"/>
      <c r="D10" s="114"/>
      <c r="E10" s="114"/>
      <c r="F10" s="114"/>
      <c r="G10" s="114"/>
      <c r="H10" s="114"/>
      <c r="I10" s="96"/>
    </row>
    <row r="11" spans="2:10" s="7" customFormat="1" ht="15.75" x14ac:dyDescent="0.25">
      <c r="B11" s="114"/>
      <c r="C11" s="114"/>
      <c r="D11" s="114"/>
      <c r="E11" s="114"/>
      <c r="F11" s="114"/>
      <c r="G11" s="114"/>
      <c r="H11" s="114"/>
      <c r="I11" s="96"/>
    </row>
    <row r="12" spans="2:10" s="7" customFormat="1" ht="30.75" customHeight="1" x14ac:dyDescent="0.25">
      <c r="B12" s="71" t="s">
        <v>15</v>
      </c>
      <c r="C12" s="71" t="s">
        <v>16</v>
      </c>
      <c r="D12" s="72" t="s">
        <v>144</v>
      </c>
      <c r="E12" s="72" t="s">
        <v>309</v>
      </c>
      <c r="F12" s="72" t="s">
        <v>312</v>
      </c>
      <c r="G12" s="72" t="s">
        <v>314</v>
      </c>
      <c r="H12" s="72" t="s">
        <v>319</v>
      </c>
      <c r="I12" s="108" t="s">
        <v>326</v>
      </c>
      <c r="J12" s="72" t="s">
        <v>328</v>
      </c>
    </row>
    <row r="13" spans="2:10" s="8" customFormat="1" ht="20.100000000000001" customHeight="1" x14ac:dyDescent="0.25">
      <c r="B13" s="38">
        <v>2</v>
      </c>
      <c r="C13" s="43" t="s">
        <v>17</v>
      </c>
      <c r="D13" s="42"/>
      <c r="E13" s="42"/>
      <c r="F13" s="42"/>
      <c r="G13" s="42"/>
      <c r="H13" s="42"/>
      <c r="I13" s="125"/>
      <c r="J13" s="126"/>
    </row>
    <row r="14" spans="2:10" s="8" customFormat="1" ht="20.100000000000001" customHeight="1" x14ac:dyDescent="0.25">
      <c r="B14" s="38">
        <v>2.1</v>
      </c>
      <c r="C14" s="39" t="s">
        <v>20</v>
      </c>
      <c r="D14" s="41"/>
      <c r="E14" s="41"/>
      <c r="F14" s="41"/>
      <c r="G14" s="41"/>
      <c r="H14" s="41"/>
      <c r="I14" s="104"/>
      <c r="J14" s="109"/>
    </row>
    <row r="15" spans="2:10" s="8" customFormat="1" ht="20.100000000000001" customHeight="1" x14ac:dyDescent="0.25">
      <c r="B15" s="32" t="s">
        <v>3</v>
      </c>
      <c r="C15" s="33" t="s">
        <v>21</v>
      </c>
      <c r="D15" s="44">
        <f>+'Ejecución SIGEF'!D11+'Ejecución SIGEF'!D12+'Ejecución SIGEF'!D13+'Ejecución SIGEF'!D14</f>
        <v>9754808.3900000006</v>
      </c>
      <c r="E15" s="44">
        <f>+'Ejecución SIGEF'!E11+'Ejecución SIGEF'!E12+'Ejecución SIGEF'!E13+'Ejecución SIGEF'!E14</f>
        <v>18565702.490000002</v>
      </c>
      <c r="F15" s="44">
        <f>+'Ejecución SIGEF'!F11+'Ejecución SIGEF'!F12+'Ejecución SIGEF'!F13+'Ejecución SIGEF'!F14</f>
        <v>14173136.949999999</v>
      </c>
      <c r="G15" s="44">
        <v>14293878.970000001</v>
      </c>
      <c r="H15" s="119">
        <v>13744770.869999999</v>
      </c>
      <c r="I15" s="112">
        <v>19329793.899999999</v>
      </c>
      <c r="J15" s="115">
        <f>SUM(D15:I15)</f>
        <v>89862091.569999993</v>
      </c>
    </row>
    <row r="16" spans="2:10" s="8" customFormat="1" ht="20.100000000000001" customHeight="1" x14ac:dyDescent="0.25">
      <c r="B16" s="32" t="s">
        <v>4</v>
      </c>
      <c r="C16" s="33" t="s">
        <v>22</v>
      </c>
      <c r="D16" s="44">
        <f>+'Ejecución SIGEF'!D15+'Ejecución SIGEF'!D16+'Ejecución SIGEF'!D17</f>
        <v>193000</v>
      </c>
      <c r="E16" s="44">
        <f>+'Ejecución SIGEF'!E15+'Ejecución SIGEF'!E16+'Ejecución SIGEF'!E17</f>
        <v>137000</v>
      </c>
      <c r="F16" s="44">
        <f>+'Ejecución SIGEF'!F15+'Ejecución SIGEF'!F16+'Ejecución SIGEF'!F17</f>
        <v>165000</v>
      </c>
      <c r="G16" s="44">
        <v>11606446.17</v>
      </c>
      <c r="H16" s="119">
        <v>165000</v>
      </c>
      <c r="I16" s="103">
        <v>297500</v>
      </c>
      <c r="J16" s="109">
        <f>SUM(D16:I16)</f>
        <v>12563946.17</v>
      </c>
    </row>
    <row r="17" spans="2:10" s="8" customFormat="1" ht="20.100000000000001" customHeight="1" x14ac:dyDescent="0.25">
      <c r="B17" s="32" t="s">
        <v>5</v>
      </c>
      <c r="C17" s="33" t="s">
        <v>23</v>
      </c>
      <c r="D17" s="44">
        <f>+'Ejecución SIGEF'!D17</f>
        <v>0</v>
      </c>
      <c r="E17" s="44">
        <f>+'Ejecución SIGEF'!E17</f>
        <v>0</v>
      </c>
      <c r="F17" s="44">
        <f>+'Ejecución SIGEF'!F17</f>
        <v>0</v>
      </c>
      <c r="G17" s="44"/>
      <c r="H17" s="120">
        <f t="shared" ref="H17:H80" si="0">D17+E17+F17+G17</f>
        <v>0</v>
      </c>
      <c r="I17" s="97"/>
      <c r="J17" s="109"/>
    </row>
    <row r="18" spans="2:10" s="8" customFormat="1" ht="20.100000000000001" customHeight="1" x14ac:dyDescent="0.25">
      <c r="B18" s="32" t="s">
        <v>6</v>
      </c>
      <c r="C18" s="33" t="s">
        <v>24</v>
      </c>
      <c r="D18" s="44">
        <v>0</v>
      </c>
      <c r="E18" s="44">
        <v>0</v>
      </c>
      <c r="F18" s="44">
        <v>0</v>
      </c>
      <c r="G18" s="44"/>
      <c r="H18" s="120">
        <f t="shared" si="0"/>
        <v>0</v>
      </c>
      <c r="I18" s="97"/>
      <c r="J18" s="109"/>
    </row>
    <row r="19" spans="2:10" s="8" customFormat="1" ht="20.100000000000001" customHeight="1" x14ac:dyDescent="0.25">
      <c r="B19" s="32" t="s">
        <v>7</v>
      </c>
      <c r="C19" s="33" t="s">
        <v>25</v>
      </c>
      <c r="D19" s="44">
        <f>+'Ejecución SIGEF'!D18+'Ejecución SIGEF'!D19+'Ejecución SIGEF'!D20+'Ejecución SIGEF'!D21</f>
        <v>1542316.64</v>
      </c>
      <c r="E19" s="44">
        <f>+'Ejecución SIGEF'!E18+'Ejecución SIGEF'!E19+'Ejecución SIGEF'!E20+'Ejecución SIGEF'!E21</f>
        <v>2868207.0399999996</v>
      </c>
      <c r="F19" s="44">
        <f>+'Ejecución SIGEF'!F18+'Ejecución SIGEF'!F19+'Ejecución SIGEF'!F20+'Ejecución SIGEF'!F21</f>
        <v>2206933.13</v>
      </c>
      <c r="G19" s="44">
        <v>2223558.36</v>
      </c>
      <c r="H19" s="120">
        <v>2142792.71</v>
      </c>
      <c r="I19" s="103">
        <v>2268576.6800000002</v>
      </c>
      <c r="J19" s="109">
        <f>SUM(D19:I19)</f>
        <v>13252384.559999999</v>
      </c>
    </row>
    <row r="20" spans="2:10" s="8" customFormat="1" ht="20.100000000000001" customHeight="1" x14ac:dyDescent="0.25">
      <c r="B20" s="38">
        <v>2.2000000000000002</v>
      </c>
      <c r="C20" s="39" t="s">
        <v>26</v>
      </c>
      <c r="D20" s="113"/>
      <c r="E20" s="40"/>
      <c r="F20" s="113"/>
      <c r="G20" s="40"/>
      <c r="H20" s="117"/>
      <c r="I20" s="123">
        <f>D20+E20+F20+G20</f>
        <v>0</v>
      </c>
      <c r="J20" s="109"/>
    </row>
    <row r="21" spans="2:10" s="8" customFormat="1" ht="20.100000000000001" customHeight="1" x14ac:dyDescent="0.25">
      <c r="B21" s="32" t="s">
        <v>8</v>
      </c>
      <c r="C21" s="33" t="s">
        <v>68</v>
      </c>
      <c r="D21" s="44">
        <f>+'Ejecución SIGEF'!D23+'Ejecución SIGEF'!D24+'Ejecución SIGEF'!D25+'Ejecución SIGEF'!D26</f>
        <v>0</v>
      </c>
      <c r="E21" s="44">
        <f>+'Ejecución SIGEF'!E23+'Ejecución SIGEF'!E24+'Ejecución SIGEF'!E25+'Ejecución SIGEF'!E26</f>
        <v>424195.58</v>
      </c>
      <c r="F21" s="44">
        <f>+'Ejecución SIGEF'!F23+'Ejecución SIGEF'!F24+'Ejecución SIGEF'!F25+'Ejecución SIGEF'!F26</f>
        <v>417154.36</v>
      </c>
      <c r="G21" s="44">
        <v>809630.07</v>
      </c>
      <c r="H21" s="120"/>
      <c r="I21" s="103">
        <v>424395.14</v>
      </c>
      <c r="J21" s="109">
        <f>SUM(E21:I21)</f>
        <v>2075375.15</v>
      </c>
    </row>
    <row r="22" spans="2:10" s="8" customFormat="1" ht="20.100000000000001" customHeight="1" x14ac:dyDescent="0.25">
      <c r="B22" s="32" t="s">
        <v>9</v>
      </c>
      <c r="C22" s="33" t="s">
        <v>69</v>
      </c>
      <c r="D22" s="44">
        <f>+'Ejecución SIGEF'!D27+'Ejecución SIGEF'!D28</f>
        <v>0</v>
      </c>
      <c r="E22" s="44">
        <f>+'Ejecución SIGEF'!E27+'Ejecución SIGEF'!E28</f>
        <v>0</v>
      </c>
      <c r="F22" s="44">
        <f>+'Ejecución SIGEF'!F27+'Ejecución SIGEF'!F28</f>
        <v>0</v>
      </c>
      <c r="G22" s="44"/>
      <c r="H22" s="120">
        <v>12727.01</v>
      </c>
      <c r="I22" s="97"/>
      <c r="J22" s="109">
        <v>12727.01</v>
      </c>
    </row>
    <row r="23" spans="2:10" s="8" customFormat="1" ht="20.100000000000001" customHeight="1" x14ac:dyDescent="0.25">
      <c r="B23" s="32" t="s">
        <v>10</v>
      </c>
      <c r="C23" s="33" t="s">
        <v>330</v>
      </c>
      <c r="D23" s="44"/>
      <c r="E23" s="44">
        <f>+'Ejecución SIGEF'!E29+'Ejecución SIGEF'!E30</f>
        <v>88912.12</v>
      </c>
      <c r="F23" s="44">
        <f>+'Ejecución SIGEF'!F29+'Ejecución SIGEF'!F30</f>
        <v>84647.34</v>
      </c>
      <c r="G23" s="44">
        <v>30200</v>
      </c>
      <c r="H23" s="121">
        <v>215563.51999999999</v>
      </c>
      <c r="I23" s="107">
        <v>80428.509999999995</v>
      </c>
      <c r="J23" s="109">
        <f>SUM(E23:I23)</f>
        <v>499751.49</v>
      </c>
    </row>
    <row r="24" spans="2:10" s="8" customFormat="1" ht="20.100000000000001" customHeight="1" x14ac:dyDescent="0.25">
      <c r="B24" s="32" t="s">
        <v>11</v>
      </c>
      <c r="C24" s="33" t="s">
        <v>71</v>
      </c>
      <c r="D24" s="44">
        <f>+'Ejecución SIGEF'!D31</f>
        <v>0</v>
      </c>
      <c r="E24" s="44">
        <f>+'Ejecución SIGEF'!E31</f>
        <v>0</v>
      </c>
      <c r="F24" s="44">
        <f>+'Ejecución SIGEF'!F31</f>
        <v>0</v>
      </c>
      <c r="G24" s="44"/>
      <c r="H24" s="120"/>
      <c r="I24" s="97"/>
      <c r="J24" s="109"/>
    </row>
    <row r="25" spans="2:10" s="8" customFormat="1" ht="20.100000000000001" customHeight="1" x14ac:dyDescent="0.25">
      <c r="B25" s="32" t="s">
        <v>12</v>
      </c>
      <c r="C25" s="33" t="s">
        <v>72</v>
      </c>
      <c r="D25" s="44">
        <f>+'Ejecución SIGEF'!D32</f>
        <v>0</v>
      </c>
      <c r="E25" s="44">
        <f>+'Ejecución SIGEF'!E32</f>
        <v>0</v>
      </c>
      <c r="F25" s="44">
        <f>+'Ejecución SIGEF'!F32</f>
        <v>93558.66</v>
      </c>
      <c r="G25" s="44">
        <v>0</v>
      </c>
      <c r="H25" s="120"/>
      <c r="I25" s="97"/>
      <c r="J25" s="109">
        <v>93558.66</v>
      </c>
    </row>
    <row r="26" spans="2:10" s="8" customFormat="1" ht="20.100000000000001" customHeight="1" x14ac:dyDescent="0.25">
      <c r="B26" s="32" t="s">
        <v>13</v>
      </c>
      <c r="C26" s="33" t="s">
        <v>329</v>
      </c>
      <c r="D26" s="44">
        <f>+'Ejecución SIGEF'!D33+'Ejecución SIGEF'!D34+'Ejecución SIGEF'!D35</f>
        <v>2697492.23</v>
      </c>
      <c r="E26" s="44">
        <f>+'Ejecución SIGEF'!E33+'Ejecución SIGEF'!E34+'Ejecución SIGEF'!E35</f>
        <v>2879753.96</v>
      </c>
      <c r="F26" s="44">
        <f>+'Ejecución SIGEF'!F33+'Ejecución SIGEF'!F34+'Ejecución SIGEF'!F35</f>
        <v>2260932</v>
      </c>
      <c r="G26" s="44">
        <v>2585815.31</v>
      </c>
      <c r="H26" s="120">
        <v>2441212.9300000002</v>
      </c>
      <c r="I26" s="103">
        <v>2793212.26</v>
      </c>
      <c r="J26" s="116">
        <f>SUM(D26:I26)</f>
        <v>15658418.689999999</v>
      </c>
    </row>
    <row r="27" spans="2:10" s="8" customFormat="1" ht="24" customHeight="1" x14ac:dyDescent="0.25">
      <c r="B27" s="32" t="s">
        <v>14</v>
      </c>
      <c r="C27" s="33" t="s">
        <v>74</v>
      </c>
      <c r="D27" s="44">
        <f>+'Ejecución SIGEF'!D36+'Ejecución SIGEF'!D37+'Ejecución SIGEF'!D38+'Ejecución SIGEF'!D39</f>
        <v>0</v>
      </c>
      <c r="E27" s="44">
        <f>+'Ejecución SIGEF'!E36+'Ejecución SIGEF'!E37+'Ejecución SIGEF'!E38+'Ejecución SIGEF'!E39</f>
        <v>0</v>
      </c>
      <c r="F27" s="44">
        <f>+'Ejecución SIGEF'!F36+'Ejecución SIGEF'!F37+'Ejecución SIGEF'!F38+'Ejecución SIGEF'!F39</f>
        <v>135903.99</v>
      </c>
      <c r="G27" s="44">
        <v>0</v>
      </c>
      <c r="H27" s="120">
        <v>35043.19</v>
      </c>
      <c r="I27" s="97">
        <v>120390.37</v>
      </c>
      <c r="J27" s="116">
        <f>SUM(F27:I27)</f>
        <v>291337.55</v>
      </c>
    </row>
    <row r="28" spans="2:10" s="8" customFormat="1" ht="25.5" customHeight="1" x14ac:dyDescent="0.25">
      <c r="B28" s="32" t="s">
        <v>18</v>
      </c>
      <c r="C28" s="33" t="s">
        <v>75</v>
      </c>
      <c r="D28" s="44">
        <f>+'Ejecución SIGEF'!D40+'Ejecución SIGEF'!D41+'Ejecución SIGEF'!D42+'Ejecución SIGEF'!D43+'Ejecución SIGEF'!D44+'Ejecución SIGEF'!D45+'Ejecución SIGEF'!D46+'Ejecución SIGEF'!D47+'Ejecución SIGEF'!D48</f>
        <v>0</v>
      </c>
      <c r="E28" s="44">
        <f>+'Ejecución SIGEF'!E40+'Ejecución SIGEF'!E41+'Ejecución SIGEF'!E42+'Ejecución SIGEF'!E43+'Ejecución SIGEF'!E44+'Ejecución SIGEF'!E45+'Ejecución SIGEF'!E46+'Ejecución SIGEF'!E47+'Ejecución SIGEF'!E48</f>
        <v>0</v>
      </c>
      <c r="F28" s="44">
        <v>83582.38</v>
      </c>
      <c r="G28" s="44">
        <v>930000</v>
      </c>
      <c r="H28" s="120">
        <v>501736</v>
      </c>
      <c r="I28" s="103">
        <v>-309986</v>
      </c>
      <c r="J28" s="116">
        <f>SUM(F28:I28)</f>
        <v>1205332.3799999999</v>
      </c>
    </row>
    <row r="29" spans="2:10" s="8" customFormat="1" ht="20.100000000000001" customHeight="1" x14ac:dyDescent="0.25">
      <c r="B29" s="32" t="s">
        <v>19</v>
      </c>
      <c r="C29" s="33" t="s">
        <v>76</v>
      </c>
      <c r="D29" s="44">
        <f>+'Ejecución SIGEF'!D49</f>
        <v>0</v>
      </c>
      <c r="E29" s="44">
        <f>+'Ejecución SIGEF'!E49</f>
        <v>36639</v>
      </c>
      <c r="F29" s="44">
        <f>+'Ejecución SIGEF'!F49</f>
        <v>57701.88</v>
      </c>
      <c r="G29" s="91">
        <v>113958.5</v>
      </c>
      <c r="H29" s="120">
        <v>110129.4</v>
      </c>
      <c r="I29" s="103">
        <v>4032752.38</v>
      </c>
      <c r="J29" s="116">
        <f>SUM(E29:I29)</f>
        <v>4351181.16</v>
      </c>
    </row>
    <row r="30" spans="2:10" s="8" customFormat="1" ht="20.100000000000001" customHeight="1" x14ac:dyDescent="0.25">
      <c r="B30" s="38">
        <v>2.2999999999999998</v>
      </c>
      <c r="C30" s="39" t="s">
        <v>77</v>
      </c>
      <c r="D30" s="40"/>
      <c r="E30" s="40"/>
      <c r="F30" s="40"/>
      <c r="G30" s="40"/>
      <c r="H30" s="123">
        <f t="shared" si="0"/>
        <v>0</v>
      </c>
      <c r="I30" s="124"/>
      <c r="J30" s="117"/>
    </row>
    <row r="31" spans="2:10" s="8" customFormat="1" ht="20.100000000000001" customHeight="1" x14ac:dyDescent="0.25">
      <c r="B31" s="32" t="s">
        <v>28</v>
      </c>
      <c r="C31" s="33" t="s">
        <v>78</v>
      </c>
      <c r="D31" s="44">
        <f>+'Ejecución SIGEF'!D51+'Ejecución SIGEF'!D52+'Ejecución SIGEF'!D53</f>
        <v>0</v>
      </c>
      <c r="E31" s="44">
        <f>+'Ejecución SIGEF'!E51+'Ejecución SIGEF'!E52+'Ejecución SIGEF'!E53</f>
        <v>116000.04</v>
      </c>
      <c r="F31" s="44">
        <f>+'Ejecución SIGEF'!F51+'Ejecución SIGEF'!F52+'Ejecución SIGEF'!F53</f>
        <v>0</v>
      </c>
      <c r="G31" s="44">
        <v>0</v>
      </c>
      <c r="H31" s="120">
        <v>164196</v>
      </c>
      <c r="I31" s="103">
        <v>29854</v>
      </c>
      <c r="J31" s="116">
        <f>SUM(E31:I31)</f>
        <v>310050.03999999998</v>
      </c>
    </row>
    <row r="32" spans="2:10" s="8" customFormat="1" ht="20.100000000000001" customHeight="1" x14ac:dyDescent="0.25">
      <c r="B32" s="32" t="s">
        <v>29</v>
      </c>
      <c r="C32" s="33" t="s">
        <v>79</v>
      </c>
      <c r="D32" s="44">
        <f>+'Ejecución SIGEF'!D54+'Ejecución SIGEF'!D55</f>
        <v>0</v>
      </c>
      <c r="E32" s="44">
        <f>+'Ejecución SIGEF'!E54+'Ejecución SIGEF'!E55</f>
        <v>0</v>
      </c>
      <c r="F32" s="44">
        <f>+'Ejecución SIGEF'!F54+'Ejecución SIGEF'!F55</f>
        <v>53987.360000000001</v>
      </c>
      <c r="G32" s="44">
        <f>+'Ejecución SIGEF'!G54+'Ejecución SIGEF'!G55</f>
        <v>0</v>
      </c>
      <c r="H32" s="120"/>
      <c r="I32" s="103"/>
      <c r="J32" s="118">
        <v>53987.360000000001</v>
      </c>
    </row>
    <row r="33" spans="2:10" s="8" customFormat="1" ht="20.100000000000001" customHeight="1" x14ac:dyDescent="0.25">
      <c r="B33" s="32" t="s">
        <v>30</v>
      </c>
      <c r="C33" s="33" t="s">
        <v>80</v>
      </c>
      <c r="D33" s="44">
        <f>+'Ejecución SIGEF'!D56+'Ejecución SIGEF'!D57+'Ejecución SIGEF'!D58+'Ejecución SIGEF'!D59</f>
        <v>0</v>
      </c>
      <c r="E33" s="44">
        <f>+'Ejecución SIGEF'!E56+'Ejecución SIGEF'!E57+'Ejecución SIGEF'!E58+'Ejecución SIGEF'!E59</f>
        <v>0</v>
      </c>
      <c r="F33" s="44">
        <f>+'Ejecución SIGEF'!F56+'Ejecución SIGEF'!F57+'Ejecución SIGEF'!F58+'Ejecución SIGEF'!F59</f>
        <v>795776.66</v>
      </c>
      <c r="G33" s="44">
        <v>86532.23</v>
      </c>
      <c r="H33" s="120">
        <v>90345.52</v>
      </c>
      <c r="I33" s="103"/>
      <c r="J33" s="116">
        <f>SUM(F33:I33)</f>
        <v>972654.41</v>
      </c>
    </row>
    <row r="34" spans="2:10" s="8" customFormat="1" ht="20.100000000000001" customHeight="1" x14ac:dyDescent="0.25">
      <c r="B34" s="32" t="s">
        <v>31</v>
      </c>
      <c r="C34" s="33" t="s">
        <v>81</v>
      </c>
      <c r="D34" s="44">
        <f>+'Ejecución SIGEF'!D60</f>
        <v>0</v>
      </c>
      <c r="E34" s="44">
        <f>+'Ejecución SIGEF'!E60</f>
        <v>0</v>
      </c>
      <c r="F34" s="44">
        <f>+'Ejecución SIGEF'!F60</f>
        <v>0</v>
      </c>
      <c r="G34" s="44">
        <v>0</v>
      </c>
      <c r="H34" s="120">
        <v>66690</v>
      </c>
      <c r="I34" s="97"/>
      <c r="J34" s="109">
        <v>66690</v>
      </c>
    </row>
    <row r="35" spans="2:10" s="8" customFormat="1" ht="20.100000000000001" customHeight="1" x14ac:dyDescent="0.25">
      <c r="B35" s="32" t="s">
        <v>32</v>
      </c>
      <c r="C35" s="33" t="s">
        <v>82</v>
      </c>
      <c r="D35" s="44">
        <f>+'Ejecución SIGEF'!D61+'Ejecución SIGEF'!D62+'Ejecución SIGEF'!D63</f>
        <v>0</v>
      </c>
      <c r="E35" s="44">
        <f>+'Ejecución SIGEF'!E61+'Ejecución SIGEF'!E62+'Ejecución SIGEF'!E63</f>
        <v>0</v>
      </c>
      <c r="F35" s="44">
        <f>+'Ejecución SIGEF'!F61+'Ejecución SIGEF'!F62+'Ejecución SIGEF'!F63</f>
        <v>0</v>
      </c>
      <c r="G35" s="44">
        <v>0</v>
      </c>
      <c r="H35" s="120">
        <v>26643.22</v>
      </c>
      <c r="I35" s="97">
        <v>372258.72</v>
      </c>
      <c r="J35" s="116">
        <f>SUM(H35:I35)</f>
        <v>398901.93999999994</v>
      </c>
    </row>
    <row r="36" spans="2:10" s="8" customFormat="1" ht="20.100000000000001" customHeight="1" x14ac:dyDescent="0.25">
      <c r="B36" s="32" t="s">
        <v>33</v>
      </c>
      <c r="C36" s="33" t="s">
        <v>83</v>
      </c>
      <c r="D36" s="44">
        <f>+'Ejecución SIGEF'!D64+'Ejecución SIGEF'!D65+'Ejecución SIGEF'!D66+'Ejecución SIGEF'!D67+'Ejecución SIGEF'!D68+'Ejecución SIGEF'!D69</f>
        <v>0</v>
      </c>
      <c r="E36" s="44">
        <f>+'Ejecución SIGEF'!E64+'Ejecución SIGEF'!E65+'Ejecución SIGEF'!E66+'Ejecución SIGEF'!E67+'Ejecución SIGEF'!E68+'Ejecución SIGEF'!E69</f>
        <v>0</v>
      </c>
      <c r="F36" s="44">
        <f>+'Ejecución SIGEF'!F64+'Ejecución SIGEF'!F65+'Ejecución SIGEF'!F66+'Ejecución SIGEF'!F67+'Ejecución SIGEF'!F68+'Ejecución SIGEF'!F69</f>
        <v>0</v>
      </c>
      <c r="G36" s="44">
        <v>29500</v>
      </c>
      <c r="H36" s="120"/>
      <c r="I36" s="103"/>
      <c r="J36" s="109">
        <v>29500</v>
      </c>
    </row>
    <row r="37" spans="2:10" s="3" customFormat="1" ht="27.75" customHeight="1" x14ac:dyDescent="0.25">
      <c r="B37" s="32" t="s">
        <v>34</v>
      </c>
      <c r="C37" s="33" t="s">
        <v>84</v>
      </c>
      <c r="D37" s="44">
        <f>+'Ejecución SIGEF'!D70+'Ejecución SIGEF'!D71+'Ejecución SIGEF'!D72+'Ejecución SIGEF'!D73+'Ejecución SIGEF'!D74+'Ejecución SIGEF'!D75+'Ejecución SIGEF'!D76</f>
        <v>0</v>
      </c>
      <c r="E37" s="44">
        <f>+'Ejecución SIGEF'!E70+'Ejecución SIGEF'!E71+'Ejecución SIGEF'!E72+'Ejecución SIGEF'!E73+'Ejecución SIGEF'!E74+'Ejecución SIGEF'!E75+'Ejecución SIGEF'!E76</f>
        <v>0</v>
      </c>
      <c r="F37" s="44">
        <f>+'Ejecución SIGEF'!F70+'Ejecución SIGEF'!F71+'Ejecución SIGEF'!F72+'Ejecución SIGEF'!F73+'Ejecución SIGEF'!F74+'Ejecución SIGEF'!F75+'Ejecución SIGEF'!F76</f>
        <v>26033.16</v>
      </c>
      <c r="G37" s="44">
        <f>+'Ejecución SIGEF'!G70+'Ejecución SIGEF'!G71+'Ejecución SIGEF'!G72+'Ejecución SIGEF'!G73+'Ejecución SIGEF'!G74+'Ejecución SIGEF'!G75+'Ejecución SIGEF'!G76</f>
        <v>0</v>
      </c>
      <c r="H37" s="120">
        <v>1182262.3</v>
      </c>
      <c r="I37" s="103"/>
      <c r="J37" s="109">
        <f>SUM(F37:I37)</f>
        <v>1208295.46</v>
      </c>
    </row>
    <row r="38" spans="2:10" s="3" customFormat="1" ht="24.75" customHeight="1" x14ac:dyDescent="0.25">
      <c r="B38" s="32" t="s">
        <v>35</v>
      </c>
      <c r="C38" s="33" t="s">
        <v>85</v>
      </c>
      <c r="D38" s="44">
        <v>0</v>
      </c>
      <c r="E38" s="44">
        <v>0</v>
      </c>
      <c r="F38" s="44">
        <v>0</v>
      </c>
      <c r="G38" s="44">
        <v>0</v>
      </c>
      <c r="H38" s="120">
        <f t="shared" si="0"/>
        <v>0</v>
      </c>
      <c r="I38" s="97"/>
      <c r="J38" s="109"/>
    </row>
    <row r="39" spans="2:10" s="3" customFormat="1" ht="20.100000000000001" customHeight="1" x14ac:dyDescent="0.25">
      <c r="B39" s="32" t="s">
        <v>36</v>
      </c>
      <c r="C39" s="33" t="s">
        <v>86</v>
      </c>
      <c r="D39" s="44">
        <f>+'Ejecución SIGEF'!D77+'Ejecución SIGEF'!D78+'Ejecución SIGEF'!D79+'Ejecución SIGEF'!D80+'Ejecución SIGEF'!D81</f>
        <v>0</v>
      </c>
      <c r="E39" s="44">
        <f>+'Ejecución SIGEF'!E77+'Ejecución SIGEF'!E78+'Ejecución SIGEF'!E79+'Ejecución SIGEF'!E80+'Ejecución SIGEF'!E81</f>
        <v>0</v>
      </c>
      <c r="F39" s="44">
        <f>+'Ejecución SIGEF'!F77+'Ejecución SIGEF'!F78+'Ejecución SIGEF'!F79+'Ejecución SIGEF'!F80+'Ejecución SIGEF'!F81</f>
        <v>121209.63</v>
      </c>
      <c r="G39" s="44">
        <f>+'Ejecución SIGEF'!G77+'Ejecución SIGEF'!G78+'Ejecución SIGEF'!G79+'Ejecución SIGEF'!G80+'Ejecución SIGEF'!G81</f>
        <v>0</v>
      </c>
      <c r="H39" s="120">
        <v>279411.02</v>
      </c>
      <c r="I39" s="106">
        <v>1021892.94</v>
      </c>
      <c r="J39" s="109">
        <f>SUM(F39:I39)</f>
        <v>1422513.5899999999</v>
      </c>
    </row>
    <row r="40" spans="2:10" s="3" customFormat="1" ht="21" customHeight="1" x14ac:dyDescent="0.25">
      <c r="B40" s="38">
        <v>2.4</v>
      </c>
      <c r="C40" s="39" t="s">
        <v>87</v>
      </c>
      <c r="D40" s="40"/>
      <c r="E40" s="40"/>
      <c r="F40" s="40"/>
      <c r="G40" s="40"/>
      <c r="H40" s="123">
        <f>D40+E40+F40+G40</f>
        <v>0</v>
      </c>
      <c r="I40" s="125"/>
      <c r="J40" s="109"/>
    </row>
    <row r="41" spans="2:10" s="3" customFormat="1" ht="20.100000000000001" customHeight="1" x14ac:dyDescent="0.25">
      <c r="B41" s="32" t="s">
        <v>37</v>
      </c>
      <c r="C41" s="33" t="s">
        <v>88</v>
      </c>
      <c r="D41" s="44">
        <f>+'Ejecución SIGEF'!D83+'Ejecución SIGEF'!D84+'Ejecución SIGEF'!D85</f>
        <v>37742470.350000001</v>
      </c>
      <c r="E41" s="44">
        <f>+'Ejecución SIGEF'!E83+'Ejecución SIGEF'!E84+'Ejecución SIGEF'!E85</f>
        <v>98524761.049999997</v>
      </c>
      <c r="F41" s="44">
        <f>+'Ejecución SIGEF'!F83+'Ejecución SIGEF'!F84+'Ejecución SIGEF'!F85</f>
        <v>205738921.07000002</v>
      </c>
      <c r="G41" s="44">
        <v>75335544.700000003</v>
      </c>
      <c r="H41" s="120">
        <v>77442228.629999995</v>
      </c>
      <c r="I41" s="103">
        <v>117381759.5</v>
      </c>
      <c r="J41" s="109">
        <f>SUM(D41:I41)</f>
        <v>612165685.29999995</v>
      </c>
    </row>
    <row r="42" spans="2:10" s="3" customFormat="1" ht="25.5" customHeight="1" x14ac:dyDescent="0.25">
      <c r="B42" s="32" t="s">
        <v>38</v>
      </c>
      <c r="C42" s="33" t="s">
        <v>89</v>
      </c>
      <c r="D42" s="44">
        <v>0</v>
      </c>
      <c r="E42" s="44">
        <v>0</v>
      </c>
      <c r="F42" s="44">
        <v>0</v>
      </c>
      <c r="G42" s="44"/>
      <c r="H42" s="120">
        <f t="shared" si="0"/>
        <v>0</v>
      </c>
      <c r="I42" s="97"/>
      <c r="J42" s="109"/>
    </row>
    <row r="43" spans="2:10" s="3" customFormat="1" ht="24" customHeight="1" x14ac:dyDescent="0.25">
      <c r="B43" s="32" t="s">
        <v>39</v>
      </c>
      <c r="C43" s="33" t="s">
        <v>90</v>
      </c>
      <c r="D43" s="44">
        <v>0</v>
      </c>
      <c r="E43" s="44">
        <v>0</v>
      </c>
      <c r="F43" s="44">
        <v>0</v>
      </c>
      <c r="G43" s="44"/>
      <c r="H43" s="120">
        <f t="shared" si="0"/>
        <v>0</v>
      </c>
      <c r="I43" s="97"/>
      <c r="J43" s="109"/>
    </row>
    <row r="44" spans="2:10" s="3" customFormat="1" ht="24" customHeight="1" x14ac:dyDescent="0.25">
      <c r="B44" s="32" t="s">
        <v>40</v>
      </c>
      <c r="C44" s="33" t="s">
        <v>91</v>
      </c>
      <c r="D44" s="44">
        <v>0</v>
      </c>
      <c r="E44" s="44">
        <v>0</v>
      </c>
      <c r="F44" s="44">
        <v>0</v>
      </c>
      <c r="G44" s="44"/>
      <c r="H44" s="120">
        <f t="shared" si="0"/>
        <v>0</v>
      </c>
      <c r="I44" s="97"/>
      <c r="J44" s="109"/>
    </row>
    <row r="45" spans="2:10" s="3" customFormat="1" ht="26.25" customHeight="1" x14ac:dyDescent="0.25">
      <c r="B45" s="32" t="s">
        <v>41</v>
      </c>
      <c r="C45" s="33" t="s">
        <v>92</v>
      </c>
      <c r="D45" s="44">
        <v>0</v>
      </c>
      <c r="E45" s="44">
        <v>0</v>
      </c>
      <c r="F45" s="44">
        <v>0</v>
      </c>
      <c r="G45" s="44"/>
      <c r="H45" s="120">
        <f t="shared" si="0"/>
        <v>0</v>
      </c>
      <c r="I45" s="97"/>
      <c r="J45" s="109"/>
    </row>
    <row r="46" spans="2:10" s="3" customFormat="1" ht="24" customHeight="1" x14ac:dyDescent="0.25">
      <c r="B46" s="32" t="s">
        <v>42</v>
      </c>
      <c r="C46" s="33" t="s">
        <v>93</v>
      </c>
      <c r="D46" s="44">
        <v>0</v>
      </c>
      <c r="E46" s="44">
        <v>0</v>
      </c>
      <c r="F46" s="44">
        <v>0</v>
      </c>
      <c r="G46" s="44">
        <v>36412792</v>
      </c>
      <c r="H46" s="120"/>
      <c r="I46" s="97"/>
      <c r="J46" s="109">
        <v>36412792</v>
      </c>
    </row>
    <row r="47" spans="2:10" s="3" customFormat="1" ht="25.5" customHeight="1" x14ac:dyDescent="0.25">
      <c r="B47" s="32" t="s">
        <v>43</v>
      </c>
      <c r="C47" s="33" t="s">
        <v>94</v>
      </c>
      <c r="D47" s="44">
        <v>0</v>
      </c>
      <c r="E47" s="44">
        <v>0</v>
      </c>
      <c r="F47" s="44">
        <v>0</v>
      </c>
      <c r="G47" s="44"/>
      <c r="H47" s="120">
        <f t="shared" si="0"/>
        <v>0</v>
      </c>
      <c r="I47" s="97"/>
      <c r="J47" s="109"/>
    </row>
    <row r="48" spans="2:10" s="3" customFormat="1" ht="20.100000000000001" customHeight="1" x14ac:dyDescent="0.25">
      <c r="B48" s="38">
        <v>2.5</v>
      </c>
      <c r="C48" s="39" t="s">
        <v>95</v>
      </c>
      <c r="D48" s="40"/>
      <c r="E48" s="40"/>
      <c r="F48" s="40"/>
      <c r="G48" s="40"/>
      <c r="H48" s="123">
        <f>D48+E48+F48+G48</f>
        <v>0</v>
      </c>
      <c r="I48" s="125"/>
      <c r="J48" s="109"/>
    </row>
    <row r="49" spans="2:10" s="3" customFormat="1" ht="26.25" customHeight="1" x14ac:dyDescent="0.25">
      <c r="B49" s="32" t="s">
        <v>44</v>
      </c>
      <c r="C49" s="33" t="s">
        <v>96</v>
      </c>
      <c r="D49" s="44">
        <v>0</v>
      </c>
      <c r="E49" s="44">
        <v>0</v>
      </c>
      <c r="F49" s="44">
        <v>0</v>
      </c>
      <c r="G49" s="44"/>
      <c r="H49" s="120">
        <f t="shared" si="0"/>
        <v>0</v>
      </c>
      <c r="I49" s="97"/>
      <c r="J49" s="109"/>
    </row>
    <row r="50" spans="2:10" s="3" customFormat="1" ht="25.5" customHeight="1" x14ac:dyDescent="0.25">
      <c r="B50" s="32" t="s">
        <v>45</v>
      </c>
      <c r="C50" s="33" t="s">
        <v>97</v>
      </c>
      <c r="D50" s="44">
        <v>0</v>
      </c>
      <c r="E50" s="44">
        <v>0</v>
      </c>
      <c r="F50" s="44">
        <v>0</v>
      </c>
      <c r="G50" s="44"/>
      <c r="H50" s="120">
        <f t="shared" si="0"/>
        <v>0</v>
      </c>
      <c r="I50" s="97"/>
      <c r="J50" s="109"/>
    </row>
    <row r="51" spans="2:10" s="3" customFormat="1" ht="26.25" customHeight="1" x14ac:dyDescent="0.25">
      <c r="B51" s="32" t="s">
        <v>46</v>
      </c>
      <c r="C51" s="33" t="s">
        <v>98</v>
      </c>
      <c r="D51" s="44">
        <v>0</v>
      </c>
      <c r="E51" s="44">
        <v>0</v>
      </c>
      <c r="F51" s="44">
        <v>0</v>
      </c>
      <c r="G51" s="44"/>
      <c r="H51" s="120">
        <f t="shared" si="0"/>
        <v>0</v>
      </c>
      <c r="I51" s="97"/>
      <c r="J51" s="109"/>
    </row>
    <row r="52" spans="2:10" s="3" customFormat="1" ht="25.5" customHeight="1" x14ac:dyDescent="0.25">
      <c r="B52" s="32" t="s">
        <v>47</v>
      </c>
      <c r="C52" s="33" t="s">
        <v>99</v>
      </c>
      <c r="D52" s="44">
        <v>0</v>
      </c>
      <c r="E52" s="44">
        <v>0</v>
      </c>
      <c r="F52" s="44">
        <v>0</v>
      </c>
      <c r="G52" s="44"/>
      <c r="H52" s="120">
        <f t="shared" si="0"/>
        <v>0</v>
      </c>
      <c r="I52" s="97"/>
      <c r="J52" s="109"/>
    </row>
    <row r="53" spans="2:10" s="3" customFormat="1" ht="30" customHeight="1" x14ac:dyDescent="0.25">
      <c r="B53" s="32" t="s">
        <v>48</v>
      </c>
      <c r="C53" s="33" t="s">
        <v>100</v>
      </c>
      <c r="D53" s="44">
        <v>0</v>
      </c>
      <c r="E53" s="44">
        <v>0</v>
      </c>
      <c r="F53" s="44">
        <v>0</v>
      </c>
      <c r="G53" s="44"/>
      <c r="H53" s="120">
        <f t="shared" si="0"/>
        <v>0</v>
      </c>
      <c r="I53" s="97"/>
      <c r="J53" s="109"/>
    </row>
    <row r="54" spans="2:10" s="3" customFormat="1" ht="20.100000000000001" customHeight="1" x14ac:dyDescent="0.25">
      <c r="B54" s="32" t="s">
        <v>49</v>
      </c>
      <c r="C54" s="33" t="s">
        <v>102</v>
      </c>
      <c r="D54" s="44">
        <v>0</v>
      </c>
      <c r="E54" s="44">
        <v>0</v>
      </c>
      <c r="F54" s="44">
        <v>0</v>
      </c>
      <c r="G54" s="44"/>
      <c r="H54" s="120">
        <f t="shared" si="0"/>
        <v>0</v>
      </c>
      <c r="I54" s="97"/>
      <c r="J54" s="109"/>
    </row>
    <row r="55" spans="2:10" s="3" customFormat="1" ht="20.100000000000001" customHeight="1" x14ac:dyDescent="0.25">
      <c r="B55" s="32" t="s">
        <v>50</v>
      </c>
      <c r="C55" s="33" t="s">
        <v>101</v>
      </c>
      <c r="D55" s="44">
        <v>0</v>
      </c>
      <c r="E55" s="44">
        <v>0</v>
      </c>
      <c r="F55" s="44">
        <v>0</v>
      </c>
      <c r="G55" s="44"/>
      <c r="H55" s="120">
        <f t="shared" si="0"/>
        <v>0</v>
      </c>
      <c r="I55" s="97"/>
      <c r="J55" s="109"/>
    </row>
    <row r="56" spans="2:10" s="3" customFormat="1" ht="20.100000000000001" customHeight="1" x14ac:dyDescent="0.25">
      <c r="B56" s="38">
        <v>2.6</v>
      </c>
      <c r="C56" s="39" t="s">
        <v>103</v>
      </c>
      <c r="D56" s="40"/>
      <c r="E56" s="40"/>
      <c r="F56" s="40"/>
      <c r="G56" s="40"/>
      <c r="H56" s="123">
        <f t="shared" si="0"/>
        <v>0</v>
      </c>
      <c r="I56" s="125"/>
      <c r="J56" s="109">
        <v>46020</v>
      </c>
    </row>
    <row r="57" spans="2:10" s="3" customFormat="1" ht="20.100000000000001" customHeight="1" x14ac:dyDescent="0.25">
      <c r="B57" s="32" t="s">
        <v>51</v>
      </c>
      <c r="C57" s="33" t="s">
        <v>104</v>
      </c>
      <c r="D57" s="44">
        <f>+'Ejecución SIGEF'!D89</f>
        <v>0</v>
      </c>
      <c r="E57" s="44">
        <f>+'Ejecución SIGEF'!E89</f>
        <v>0</v>
      </c>
      <c r="F57" s="44"/>
      <c r="G57" s="44">
        <v>46020</v>
      </c>
      <c r="H57" s="120"/>
      <c r="I57" s="103"/>
      <c r="J57" s="109"/>
    </row>
    <row r="58" spans="2:10" s="3" customFormat="1" ht="20.100000000000001" customHeight="1" x14ac:dyDescent="0.25">
      <c r="B58" s="32" t="s">
        <v>52</v>
      </c>
      <c r="C58" s="33" t="s">
        <v>105</v>
      </c>
      <c r="D58" s="44">
        <f>+'Ejecución SIGEF'!D90</f>
        <v>0</v>
      </c>
      <c r="E58" s="44">
        <f>+'Ejecución SIGEF'!E90</f>
        <v>0</v>
      </c>
      <c r="F58" s="44"/>
      <c r="G58" s="44">
        <v>269989.90000000002</v>
      </c>
      <c r="H58" s="120"/>
      <c r="I58" s="103"/>
      <c r="J58" s="109">
        <v>269989.90000000002</v>
      </c>
    </row>
    <row r="59" spans="2:10" s="3" customFormat="1" ht="29.25" customHeight="1" x14ac:dyDescent="0.25">
      <c r="B59" s="32" t="s">
        <v>53</v>
      </c>
      <c r="C59" s="33" t="s">
        <v>106</v>
      </c>
      <c r="D59" s="44">
        <f>+'Ejecución SIGEF'!D91</f>
        <v>0</v>
      </c>
      <c r="E59" s="44">
        <f>+'Ejecución SIGEF'!E91</f>
        <v>0</v>
      </c>
      <c r="F59" s="44">
        <f>+'Ejecución SIGEF'!F91</f>
        <v>0</v>
      </c>
      <c r="G59" s="44"/>
      <c r="H59" s="120">
        <f t="shared" si="0"/>
        <v>0</v>
      </c>
      <c r="I59" s="97"/>
      <c r="J59" s="109"/>
    </row>
    <row r="60" spans="2:10" s="3" customFormat="1" ht="25.5" customHeight="1" x14ac:dyDescent="0.25">
      <c r="B60" s="32" t="s">
        <v>54</v>
      </c>
      <c r="C60" s="33" t="s">
        <v>107</v>
      </c>
      <c r="D60" s="44">
        <f>+'Ejecución SIGEF'!D92</f>
        <v>0</v>
      </c>
      <c r="E60" s="44">
        <f>+'Ejecución SIGEF'!E92</f>
        <v>0</v>
      </c>
      <c r="F60" s="44">
        <f>+'Ejecución SIGEF'!F92</f>
        <v>0</v>
      </c>
      <c r="G60" s="44"/>
      <c r="H60" s="120"/>
      <c r="I60" s="103">
        <f>SUM(D60:H60)</f>
        <v>0</v>
      </c>
      <c r="J60" s="109"/>
    </row>
    <row r="61" spans="2:10" s="3" customFormat="1" ht="20.100000000000001" customHeight="1" x14ac:dyDescent="0.25">
      <c r="B61" s="32" t="s">
        <v>55</v>
      </c>
      <c r="C61" s="33" t="s">
        <v>108</v>
      </c>
      <c r="D61" s="44">
        <f>+'Ejecución SIGEF'!D93</f>
        <v>0</v>
      </c>
      <c r="E61" s="44">
        <f>+'Ejecución SIGEF'!E93</f>
        <v>0</v>
      </c>
      <c r="F61" s="44">
        <f>+'Ejecución SIGEF'!F93</f>
        <v>160952</v>
      </c>
      <c r="G61" s="44"/>
      <c r="H61" s="120"/>
      <c r="I61" s="103"/>
      <c r="J61" s="109">
        <v>160952</v>
      </c>
    </row>
    <row r="62" spans="2:10" s="3" customFormat="1" ht="20.100000000000001" customHeight="1" x14ac:dyDescent="0.25">
      <c r="B62" s="32" t="s">
        <v>27</v>
      </c>
      <c r="C62" s="33" t="s">
        <v>109</v>
      </c>
      <c r="D62" s="44">
        <f>+'Ejecución SIGEF'!D94</f>
        <v>0</v>
      </c>
      <c r="E62" s="44">
        <f>+'Ejecución SIGEF'!E94</f>
        <v>0</v>
      </c>
      <c r="F62" s="44">
        <f>+'Ejecución SIGEF'!F94</f>
        <v>0</v>
      </c>
      <c r="G62" s="44"/>
      <c r="H62" s="120">
        <v>39174.82</v>
      </c>
      <c r="I62" s="97"/>
      <c r="J62" s="109">
        <v>39174.82</v>
      </c>
    </row>
    <row r="63" spans="2:10" s="3" customFormat="1" ht="20.100000000000001" customHeight="1" x14ac:dyDescent="0.25">
      <c r="B63" s="32" t="s">
        <v>56</v>
      </c>
      <c r="C63" s="33" t="s">
        <v>110</v>
      </c>
      <c r="D63" s="44">
        <f>+'Ejecución SIGEF'!D95</f>
        <v>0</v>
      </c>
      <c r="E63" s="44">
        <f>+'Ejecución SIGEF'!E95</f>
        <v>0</v>
      </c>
      <c r="F63" s="44">
        <f>+'Ejecución SIGEF'!F95</f>
        <v>0</v>
      </c>
      <c r="G63" s="44"/>
      <c r="H63" s="120"/>
      <c r="I63" s="97"/>
      <c r="J63" s="109"/>
    </row>
    <row r="64" spans="2:10" s="3" customFormat="1" ht="26.25" customHeight="1" x14ac:dyDescent="0.25">
      <c r="B64" s="32" t="s">
        <v>57</v>
      </c>
      <c r="C64" s="33" t="s">
        <v>111</v>
      </c>
      <c r="D64" s="44">
        <v>0</v>
      </c>
      <c r="E64" s="44">
        <v>0</v>
      </c>
      <c r="F64" s="44">
        <v>0</v>
      </c>
      <c r="G64" s="44"/>
      <c r="H64" s="120"/>
      <c r="I64" s="103">
        <f>SUM(D64:H64)</f>
        <v>0</v>
      </c>
      <c r="J64" s="109"/>
    </row>
    <row r="65" spans="2:10" s="3" customFormat="1" ht="25.5" customHeight="1" x14ac:dyDescent="0.25">
      <c r="B65" s="32" t="s">
        <v>58</v>
      </c>
      <c r="C65" s="33" t="s">
        <v>112</v>
      </c>
      <c r="D65" s="44">
        <v>0</v>
      </c>
      <c r="E65" s="44">
        <v>0</v>
      </c>
      <c r="F65" s="44">
        <v>0</v>
      </c>
      <c r="G65" s="44"/>
      <c r="H65" s="120">
        <f t="shared" si="0"/>
        <v>0</v>
      </c>
      <c r="I65" s="97"/>
      <c r="J65" s="109"/>
    </row>
    <row r="66" spans="2:10" s="3" customFormat="1" ht="20.100000000000001" customHeight="1" x14ac:dyDescent="0.25">
      <c r="B66" s="38">
        <v>2.7</v>
      </c>
      <c r="C66" s="39" t="s">
        <v>113</v>
      </c>
      <c r="D66" s="40"/>
      <c r="E66" s="40"/>
      <c r="F66" s="40"/>
      <c r="G66" s="40"/>
      <c r="H66" s="120">
        <f t="shared" si="0"/>
        <v>0</v>
      </c>
      <c r="I66" s="97"/>
      <c r="J66" s="109"/>
    </row>
    <row r="67" spans="2:10" s="3" customFormat="1" ht="20.100000000000001" customHeight="1" x14ac:dyDescent="0.25">
      <c r="B67" s="32" t="s">
        <v>59</v>
      </c>
      <c r="C67" s="33" t="s">
        <v>114</v>
      </c>
      <c r="D67" s="44">
        <v>0</v>
      </c>
      <c r="E67" s="44">
        <v>0</v>
      </c>
      <c r="F67" s="44">
        <v>0</v>
      </c>
      <c r="G67" s="44"/>
      <c r="H67" s="120">
        <f t="shared" si="0"/>
        <v>0</v>
      </c>
      <c r="I67" s="97"/>
      <c r="J67" s="109"/>
    </row>
    <row r="68" spans="2:10" s="3" customFormat="1" ht="20.100000000000001" customHeight="1" x14ac:dyDescent="0.25">
      <c r="B68" s="32" t="s">
        <v>60</v>
      </c>
      <c r="C68" s="33" t="s">
        <v>117</v>
      </c>
      <c r="D68" s="44">
        <v>0</v>
      </c>
      <c r="E68" s="44">
        <v>0</v>
      </c>
      <c r="F68" s="44">
        <v>0</v>
      </c>
      <c r="G68" s="44"/>
      <c r="H68" s="120">
        <f t="shared" si="0"/>
        <v>0</v>
      </c>
      <c r="I68" s="97"/>
      <c r="J68" s="109"/>
    </row>
    <row r="69" spans="2:10" s="3" customFormat="1" ht="20.100000000000001" customHeight="1" x14ac:dyDescent="0.25">
      <c r="B69" s="32" t="s">
        <v>61</v>
      </c>
      <c r="C69" s="33" t="s">
        <v>115</v>
      </c>
      <c r="D69" s="44">
        <v>0</v>
      </c>
      <c r="E69" s="44">
        <v>0</v>
      </c>
      <c r="F69" s="44">
        <v>0</v>
      </c>
      <c r="G69" s="44"/>
      <c r="H69" s="120">
        <f t="shared" si="0"/>
        <v>0</v>
      </c>
      <c r="I69" s="97"/>
      <c r="J69" s="109"/>
    </row>
    <row r="70" spans="2:10" s="3" customFormat="1" ht="30.75" customHeight="1" x14ac:dyDescent="0.25">
      <c r="B70" s="32" t="s">
        <v>62</v>
      </c>
      <c r="C70" s="33" t="s">
        <v>116</v>
      </c>
      <c r="D70" s="44">
        <v>0</v>
      </c>
      <c r="E70" s="44">
        <v>0</v>
      </c>
      <c r="F70" s="44">
        <v>0</v>
      </c>
      <c r="G70" s="44"/>
      <c r="H70" s="120">
        <f t="shared" si="0"/>
        <v>0</v>
      </c>
      <c r="I70" s="97"/>
      <c r="J70" s="109"/>
    </row>
    <row r="71" spans="2:10" s="3" customFormat="1" ht="20.100000000000001" customHeight="1" x14ac:dyDescent="0.25">
      <c r="B71" s="38">
        <v>2.8</v>
      </c>
      <c r="C71" s="39" t="s">
        <v>118</v>
      </c>
      <c r="D71" s="40"/>
      <c r="E71" s="40"/>
      <c r="F71" s="40"/>
      <c r="G71" s="40"/>
      <c r="H71" s="120">
        <f t="shared" si="0"/>
        <v>0</v>
      </c>
      <c r="I71" s="97"/>
      <c r="J71" s="109"/>
    </row>
    <row r="72" spans="2:10" s="3" customFormat="1" ht="20.100000000000001" customHeight="1" x14ac:dyDescent="0.25">
      <c r="B72" s="32" t="s">
        <v>63</v>
      </c>
      <c r="C72" s="33" t="s">
        <v>132</v>
      </c>
      <c r="D72" s="44">
        <v>0</v>
      </c>
      <c r="E72" s="44">
        <v>0</v>
      </c>
      <c r="F72" s="44">
        <v>0</v>
      </c>
      <c r="G72" s="44"/>
      <c r="H72" s="120">
        <f t="shared" si="0"/>
        <v>0</v>
      </c>
      <c r="I72" s="97"/>
      <c r="J72" s="109"/>
    </row>
    <row r="73" spans="2:10" s="3" customFormat="1" ht="28.5" customHeight="1" x14ac:dyDescent="0.25">
      <c r="B73" s="32" t="s">
        <v>64</v>
      </c>
      <c r="C73" s="33" t="s">
        <v>133</v>
      </c>
      <c r="D73" s="44">
        <v>0</v>
      </c>
      <c r="E73" s="44">
        <v>0</v>
      </c>
      <c r="F73" s="44">
        <v>0</v>
      </c>
      <c r="G73" s="44"/>
      <c r="H73" s="120">
        <f t="shared" si="0"/>
        <v>0</v>
      </c>
      <c r="I73" s="97"/>
      <c r="J73" s="109"/>
    </row>
    <row r="74" spans="2:10" s="3" customFormat="1" ht="20.100000000000001" customHeight="1" x14ac:dyDescent="0.25">
      <c r="B74" s="38">
        <v>2.9</v>
      </c>
      <c r="C74" s="39" t="s">
        <v>119</v>
      </c>
      <c r="D74" s="40"/>
      <c r="E74" s="40"/>
      <c r="F74" s="40"/>
      <c r="G74" s="40"/>
      <c r="H74" s="120">
        <f t="shared" si="0"/>
        <v>0</v>
      </c>
      <c r="I74" s="97"/>
      <c r="J74" s="109"/>
    </row>
    <row r="75" spans="2:10" s="3" customFormat="1" ht="20.100000000000001" customHeight="1" x14ac:dyDescent="0.25">
      <c r="B75" s="32" t="s">
        <v>65</v>
      </c>
      <c r="C75" s="33" t="s">
        <v>134</v>
      </c>
      <c r="D75" s="44">
        <v>0</v>
      </c>
      <c r="E75" s="44">
        <v>0</v>
      </c>
      <c r="F75" s="44">
        <v>0</v>
      </c>
      <c r="G75" s="44"/>
      <c r="H75" s="120">
        <f t="shared" si="0"/>
        <v>0</v>
      </c>
      <c r="I75" s="97"/>
      <c r="J75" s="109"/>
    </row>
    <row r="76" spans="2:10" s="3" customFormat="1" ht="20.100000000000001" customHeight="1" x14ac:dyDescent="0.25">
      <c r="B76" s="32" t="s">
        <v>66</v>
      </c>
      <c r="C76" s="33" t="s">
        <v>142</v>
      </c>
      <c r="D76" s="44">
        <v>0</v>
      </c>
      <c r="E76" s="44">
        <v>0</v>
      </c>
      <c r="F76" s="44">
        <v>0</v>
      </c>
      <c r="G76" s="44"/>
      <c r="H76" s="120">
        <f t="shared" si="0"/>
        <v>0</v>
      </c>
      <c r="I76" s="97"/>
      <c r="J76" s="109"/>
    </row>
    <row r="77" spans="2:10" s="3" customFormat="1" ht="29.25" customHeight="1" x14ac:dyDescent="0.25">
      <c r="B77" s="32" t="s">
        <v>67</v>
      </c>
      <c r="C77" s="33" t="s">
        <v>143</v>
      </c>
      <c r="D77" s="44">
        <v>0</v>
      </c>
      <c r="E77" s="44">
        <v>0</v>
      </c>
      <c r="F77" s="44">
        <v>0</v>
      </c>
      <c r="G77" s="44"/>
      <c r="H77" s="122">
        <f t="shared" si="0"/>
        <v>0</v>
      </c>
      <c r="I77" s="97"/>
      <c r="J77" s="109"/>
    </row>
    <row r="78" spans="2:10" s="7" customFormat="1" ht="20.100000000000001" customHeight="1" x14ac:dyDescent="0.25">
      <c r="B78" s="129" t="s">
        <v>0</v>
      </c>
      <c r="C78" s="129"/>
      <c r="D78" s="30">
        <v>51930087.609999999</v>
      </c>
      <c r="E78" s="30">
        <f>SUM(E15:E77)</f>
        <v>123641171.28</v>
      </c>
      <c r="F78" s="30">
        <f>SUM(F15:F77)</f>
        <v>226575430.57000002</v>
      </c>
      <c r="G78" s="30">
        <v>144773866.21000001</v>
      </c>
      <c r="H78" s="30">
        <f>SUM(H15:H77)</f>
        <v>98659927.139999986</v>
      </c>
      <c r="I78" s="111">
        <f>SUM(I15:I77)</f>
        <v>147842828.40000001</v>
      </c>
      <c r="J78" s="47">
        <f>SUM(J14:J77)</f>
        <v>793423311.21000004</v>
      </c>
    </row>
    <row r="79" spans="2:10" s="3" customFormat="1" ht="20.100000000000001" customHeight="1" x14ac:dyDescent="0.25">
      <c r="B79" s="34">
        <v>4</v>
      </c>
      <c r="C79" s="36" t="s">
        <v>120</v>
      </c>
      <c r="D79" s="44"/>
      <c r="E79" s="44"/>
      <c r="F79" s="44"/>
      <c r="G79" s="44"/>
      <c r="H79" s="100"/>
      <c r="I79" s="97"/>
    </row>
    <row r="80" spans="2:10" s="7" customFormat="1" ht="20.100000000000001" customHeight="1" x14ac:dyDescent="0.25">
      <c r="B80" s="32">
        <v>4.0999999999999996</v>
      </c>
      <c r="C80" s="37" t="s">
        <v>126</v>
      </c>
      <c r="D80" s="44"/>
      <c r="E80" s="44"/>
      <c r="F80" s="44"/>
      <c r="G80" s="44"/>
      <c r="H80" s="100">
        <f t="shared" si="0"/>
        <v>0</v>
      </c>
      <c r="I80" s="96"/>
    </row>
    <row r="81" spans="2:11" s="7" customFormat="1" ht="20.100000000000001" customHeight="1" x14ac:dyDescent="0.25">
      <c r="B81" s="32" t="s">
        <v>121</v>
      </c>
      <c r="C81" s="35" t="s">
        <v>127</v>
      </c>
      <c r="D81" s="44">
        <v>0</v>
      </c>
      <c r="E81" s="44">
        <v>0</v>
      </c>
      <c r="F81" s="44">
        <v>0</v>
      </c>
      <c r="G81" s="44"/>
      <c r="H81" s="100">
        <f t="shared" ref="H81:H89" si="1">D81+E81+F81+G81</f>
        <v>0</v>
      </c>
      <c r="I81" s="96"/>
    </row>
    <row r="82" spans="2:11" s="7" customFormat="1" ht="20.100000000000001" customHeight="1" x14ac:dyDescent="0.25">
      <c r="B82" s="32" t="s">
        <v>122</v>
      </c>
      <c r="C82" s="35" t="s">
        <v>128</v>
      </c>
      <c r="D82" s="44">
        <v>0</v>
      </c>
      <c r="E82" s="44">
        <v>0</v>
      </c>
      <c r="F82" s="44">
        <v>0</v>
      </c>
      <c r="G82" s="44"/>
      <c r="H82" s="100">
        <f t="shared" si="1"/>
        <v>0</v>
      </c>
      <c r="I82" s="96"/>
      <c r="K82" s="7" t="s">
        <v>327</v>
      </c>
    </row>
    <row r="83" spans="2:11" s="7" customFormat="1" ht="20.100000000000001" customHeight="1" x14ac:dyDescent="0.25">
      <c r="B83" s="32">
        <v>4.2</v>
      </c>
      <c r="C83" s="37" t="s">
        <v>129</v>
      </c>
      <c r="D83" s="44"/>
      <c r="E83" s="44"/>
      <c r="F83" s="44"/>
      <c r="G83" s="44"/>
      <c r="H83" s="100">
        <f t="shared" si="1"/>
        <v>0</v>
      </c>
      <c r="I83" s="96"/>
    </row>
    <row r="84" spans="2:11" s="7" customFormat="1" ht="20.100000000000001" customHeight="1" x14ac:dyDescent="0.25">
      <c r="B84" s="32" t="s">
        <v>124</v>
      </c>
      <c r="C84" s="35" t="s">
        <v>130</v>
      </c>
      <c r="D84" s="44">
        <v>0</v>
      </c>
      <c r="E84" s="44">
        <v>0</v>
      </c>
      <c r="F84" s="44">
        <v>0</v>
      </c>
      <c r="G84" s="44"/>
      <c r="H84" s="100">
        <f t="shared" si="1"/>
        <v>0</v>
      </c>
      <c r="I84" s="96"/>
    </row>
    <row r="85" spans="2:11" s="7" customFormat="1" ht="20.100000000000001" customHeight="1" x14ac:dyDescent="0.25">
      <c r="B85" s="32" t="s">
        <v>125</v>
      </c>
      <c r="C85" s="35" t="s">
        <v>131</v>
      </c>
      <c r="D85" s="44">
        <v>0</v>
      </c>
      <c r="E85" s="44">
        <v>0</v>
      </c>
      <c r="F85" s="44">
        <v>0</v>
      </c>
      <c r="G85" s="44"/>
      <c r="H85" s="100">
        <f t="shared" si="1"/>
        <v>0</v>
      </c>
      <c r="I85" s="96"/>
    </row>
    <row r="86" spans="2:11" s="7" customFormat="1" ht="20.100000000000001" customHeight="1" x14ac:dyDescent="0.25">
      <c r="B86" s="32">
        <v>4.3</v>
      </c>
      <c r="C86" s="37" t="s">
        <v>135</v>
      </c>
      <c r="D86" s="44"/>
      <c r="E86" s="44"/>
      <c r="F86" s="44"/>
      <c r="G86" s="44"/>
      <c r="H86" s="100">
        <f t="shared" si="1"/>
        <v>0</v>
      </c>
      <c r="I86" s="96"/>
    </row>
    <row r="87" spans="2:11" s="7" customFormat="1" ht="20.100000000000001" customHeight="1" x14ac:dyDescent="0.25">
      <c r="B87" s="32" t="s">
        <v>123</v>
      </c>
      <c r="C87" s="35" t="s">
        <v>136</v>
      </c>
      <c r="D87" s="44">
        <v>0</v>
      </c>
      <c r="E87" s="44">
        <v>0</v>
      </c>
      <c r="F87" s="44">
        <v>0</v>
      </c>
      <c r="G87" s="44"/>
      <c r="H87" s="100">
        <f t="shared" si="1"/>
        <v>0</v>
      </c>
      <c r="I87" s="96"/>
    </row>
    <row r="88" spans="2:11" s="7" customFormat="1" ht="20.100000000000001" customHeight="1" x14ac:dyDescent="0.25">
      <c r="B88" s="129" t="s">
        <v>1</v>
      </c>
      <c r="C88" s="129"/>
      <c r="D88" s="31">
        <f t="shared" ref="D88:E88" si="2">SUM(D80:D87)</f>
        <v>0</v>
      </c>
      <c r="E88" s="31">
        <f t="shared" si="2"/>
        <v>0</v>
      </c>
      <c r="F88" s="31">
        <f t="shared" ref="F88" si="3">SUM(F80:F87)</f>
        <v>0</v>
      </c>
      <c r="G88" s="31"/>
      <c r="H88" s="30">
        <f t="shared" si="1"/>
        <v>0</v>
      </c>
      <c r="I88" s="105"/>
      <c r="J88" s="110"/>
    </row>
    <row r="89" spans="2:11" s="7" customFormat="1" ht="20.100000000000001" customHeight="1" x14ac:dyDescent="0.25">
      <c r="B89" s="25"/>
      <c r="C89" s="27"/>
      <c r="D89" s="26"/>
      <c r="E89" s="26"/>
      <c r="F89" s="26"/>
      <c r="G89" s="26"/>
      <c r="H89" s="100">
        <f t="shared" si="1"/>
        <v>0</v>
      </c>
      <c r="I89" s="96"/>
    </row>
    <row r="90" spans="2:11" s="7" customFormat="1" ht="20.100000000000001" customHeight="1" x14ac:dyDescent="0.25">
      <c r="B90" s="129" t="s">
        <v>2</v>
      </c>
      <c r="C90" s="129"/>
      <c r="D90" s="28">
        <f>+D78+D88</f>
        <v>51930087.609999999</v>
      </c>
      <c r="E90" s="28">
        <f>+E78+E88</f>
        <v>123641171.28</v>
      </c>
      <c r="F90" s="28">
        <f>+F78+F88</f>
        <v>226575430.57000002</v>
      </c>
      <c r="G90" s="30">
        <f>SUM(G78)</f>
        <v>144773866.21000001</v>
      </c>
      <c r="H90" s="30">
        <v>98659927.140000001</v>
      </c>
      <c r="I90" s="111">
        <v>147842828.40000001</v>
      </c>
      <c r="J90" s="47">
        <f>SUM(D90:I90)</f>
        <v>793423311.21000004</v>
      </c>
    </row>
    <row r="91" spans="2:11" s="45" customFormat="1" ht="18.75" customHeight="1" x14ac:dyDescent="0.3">
      <c r="B91" s="127"/>
      <c r="C91" s="127"/>
      <c r="D91" s="127"/>
      <c r="E91" s="127"/>
      <c r="F91" s="84"/>
      <c r="G91" s="88"/>
      <c r="H91" s="55"/>
      <c r="I91" s="98"/>
    </row>
    <row r="92" spans="2:11" s="18" customFormat="1" ht="17.25" x14ac:dyDescent="0.3">
      <c r="B92" s="48" t="s">
        <v>218</v>
      </c>
      <c r="C92" s="29"/>
      <c r="D92" s="29"/>
      <c r="E92" s="29"/>
      <c r="F92" s="29"/>
      <c r="G92" s="29"/>
      <c r="H92" s="29"/>
      <c r="I92" s="99"/>
      <c r="J92" s="19"/>
    </row>
    <row r="93" spans="2:11" s="18" customFormat="1" ht="17.25" x14ac:dyDescent="0.3">
      <c r="B93" s="48" t="s">
        <v>219</v>
      </c>
      <c r="C93" s="29"/>
      <c r="D93" s="29"/>
      <c r="E93" s="29"/>
      <c r="F93" s="29"/>
      <c r="G93" s="29"/>
      <c r="H93" s="29"/>
      <c r="I93" s="99"/>
      <c r="J93" s="19"/>
    </row>
    <row r="94" spans="2:11" s="18" customFormat="1" ht="17.25" x14ac:dyDescent="0.3">
      <c r="B94" s="48" t="s">
        <v>220</v>
      </c>
      <c r="C94" s="29"/>
      <c r="D94" s="29"/>
      <c r="E94" s="29"/>
      <c r="F94" s="29"/>
      <c r="G94" s="29"/>
      <c r="H94" s="29"/>
      <c r="I94" s="99"/>
      <c r="J94" s="19"/>
    </row>
    <row r="95" spans="2:11" s="18" customFormat="1" ht="17.25" x14ac:dyDescent="0.3">
      <c r="B95" s="48" t="s">
        <v>221</v>
      </c>
      <c r="C95" s="29"/>
      <c r="D95" s="29"/>
      <c r="E95" s="29"/>
      <c r="F95" s="29"/>
      <c r="G95" s="29"/>
      <c r="H95" s="29"/>
      <c r="I95" s="99"/>
      <c r="J95" s="19"/>
    </row>
    <row r="96" spans="2:11" s="18" customFormat="1" ht="17.25" x14ac:dyDescent="0.3">
      <c r="B96" s="48" t="s">
        <v>222</v>
      </c>
      <c r="C96" s="29"/>
      <c r="D96" s="29"/>
      <c r="E96" s="29"/>
      <c r="F96" s="29"/>
      <c r="G96" s="29"/>
      <c r="H96" s="29"/>
      <c r="I96" s="99"/>
      <c r="J96" s="19"/>
    </row>
    <row r="97" spans="2:9" s="7" customFormat="1" ht="18.75" x14ac:dyDescent="0.3">
      <c r="B97" s="20"/>
      <c r="C97" s="20"/>
      <c r="D97" s="21"/>
      <c r="E97" s="21"/>
      <c r="F97" s="21"/>
      <c r="G97" s="21"/>
      <c r="H97" s="11"/>
      <c r="I97" s="96"/>
    </row>
    <row r="98" spans="2:9" s="7" customFormat="1" ht="18.75" x14ac:dyDescent="0.3">
      <c r="B98" s="20"/>
      <c r="C98" s="20"/>
      <c r="D98" s="21"/>
      <c r="E98" s="21"/>
      <c r="F98" s="21"/>
      <c r="G98" s="21"/>
      <c r="H98" s="11"/>
      <c r="I98" s="96"/>
    </row>
  </sheetData>
  <mergeCells count="11">
    <mergeCell ref="B3:H3"/>
    <mergeCell ref="B4:H4"/>
    <mergeCell ref="B5:H5"/>
    <mergeCell ref="B6:H6"/>
    <mergeCell ref="B7:H7"/>
    <mergeCell ref="B91:E91"/>
    <mergeCell ref="B8:H8"/>
    <mergeCell ref="B9:H9"/>
    <mergeCell ref="B78:C78"/>
    <mergeCell ref="B88:C88"/>
    <mergeCell ref="B90:C90"/>
  </mergeCells>
  <phoneticPr fontId="19" type="noConversion"/>
  <pageMargins left="0.25" right="0.25" top="0.75" bottom="0.75" header="0.3" footer="0.3"/>
  <pageSetup scale="6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89307-6FC9-41F6-B6C9-3B41653C519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CFBB9-281F-492D-8D0B-7C683901F74A}">
  <dimension ref="B1:L99"/>
  <sheetViews>
    <sheetView showGridLines="0" zoomScaleNormal="100" workbookViewId="0">
      <pane ySplit="9" topLeftCell="A94" activePane="bottomLeft" state="frozen"/>
      <selection pane="bottomLeft" activeCell="F96" sqref="F96"/>
    </sheetView>
  </sheetViews>
  <sheetFormatPr baseColWidth="10" defaultColWidth="9.140625" defaultRowHeight="15" x14ac:dyDescent="0.25"/>
  <cols>
    <col min="1" max="1" width="3.5703125" customWidth="1"/>
    <col min="2" max="2" width="10.7109375" style="65" customWidth="1"/>
    <col min="3" max="3" width="57.140625" customWidth="1"/>
    <col min="4" max="4" width="15.5703125" style="6" customWidth="1"/>
    <col min="5" max="5" width="15.85546875" style="6" customWidth="1"/>
    <col min="6" max="7" width="16.5703125" style="6" customWidth="1"/>
    <col min="8" max="8" width="17.7109375" style="10" customWidth="1"/>
    <col min="9" max="9" width="17.7109375" customWidth="1"/>
    <col min="10" max="10" width="12.28515625" customWidth="1"/>
  </cols>
  <sheetData>
    <row r="1" spans="2:12" ht="15.75" customHeight="1" x14ac:dyDescent="0.25">
      <c r="B1" s="136" t="s">
        <v>137</v>
      </c>
      <c r="C1" s="136"/>
      <c r="D1" s="136"/>
      <c r="E1" s="136"/>
      <c r="F1" s="136"/>
      <c r="G1" s="136"/>
      <c r="H1" s="136"/>
    </row>
    <row r="2" spans="2:12" ht="15" customHeight="1" x14ac:dyDescent="0.25">
      <c r="B2" s="136" t="s">
        <v>138</v>
      </c>
      <c r="C2" s="136"/>
      <c r="D2" s="136"/>
      <c r="E2" s="136"/>
      <c r="F2" s="136"/>
      <c r="G2" s="136"/>
      <c r="H2" s="136"/>
    </row>
    <row r="3" spans="2:12" ht="23.25" customHeight="1" x14ac:dyDescent="0.25">
      <c r="B3" s="132" t="s">
        <v>139</v>
      </c>
      <c r="C3" s="132"/>
      <c r="D3" s="132"/>
      <c r="E3" s="132"/>
      <c r="F3" s="132"/>
      <c r="G3" s="132"/>
      <c r="H3" s="132"/>
    </row>
    <row r="4" spans="2:12" ht="16.5" customHeight="1" x14ac:dyDescent="0.25">
      <c r="B4" s="137" t="s">
        <v>140</v>
      </c>
      <c r="C4" s="137"/>
      <c r="D4" s="137"/>
      <c r="E4" s="137"/>
      <c r="F4" s="137"/>
      <c r="G4" s="137"/>
      <c r="H4" s="137"/>
    </row>
    <row r="5" spans="2:12" ht="15.75" customHeight="1" x14ac:dyDescent="0.25">
      <c r="B5" s="138" t="s">
        <v>145</v>
      </c>
      <c r="C5" s="138"/>
      <c r="D5" s="138"/>
      <c r="E5" s="138"/>
      <c r="F5" s="138"/>
      <c r="G5" s="138"/>
      <c r="H5" s="138"/>
    </row>
    <row r="6" spans="2:12" x14ac:dyDescent="0.25">
      <c r="B6" s="139" t="s">
        <v>313</v>
      </c>
      <c r="C6" s="139"/>
      <c r="D6" s="139"/>
      <c r="E6" s="139"/>
      <c r="F6" s="139"/>
      <c r="G6" s="139"/>
      <c r="H6" s="139"/>
    </row>
    <row r="7" spans="2:12" x14ac:dyDescent="0.25">
      <c r="B7" s="134" t="s">
        <v>141</v>
      </c>
      <c r="C7" s="134"/>
      <c r="D7" s="134"/>
      <c r="E7" s="134"/>
      <c r="F7" s="134"/>
      <c r="G7" s="134"/>
      <c r="H7" s="134"/>
    </row>
    <row r="8" spans="2:12" ht="0.75" customHeight="1" x14ac:dyDescent="0.25">
      <c r="C8" s="49"/>
      <c r="D8" s="73"/>
      <c r="E8" s="49"/>
      <c r="F8" s="85"/>
      <c r="G8" s="85"/>
      <c r="H8" s="49"/>
    </row>
    <row r="9" spans="2:12" ht="29.25" customHeight="1" x14ac:dyDescent="0.25">
      <c r="B9" s="66" t="s">
        <v>15</v>
      </c>
      <c r="C9" s="23" t="s">
        <v>16</v>
      </c>
      <c r="D9" s="24" t="s">
        <v>144</v>
      </c>
      <c r="E9" s="24" t="s">
        <v>309</v>
      </c>
      <c r="F9" s="24" t="s">
        <v>312</v>
      </c>
      <c r="G9" s="24" t="s">
        <v>314</v>
      </c>
      <c r="H9" s="24" t="s">
        <v>206</v>
      </c>
    </row>
    <row r="10" spans="2:12" s="4" customFormat="1" ht="15" customHeight="1" x14ac:dyDescent="0.25">
      <c r="B10" s="60">
        <v>2.1</v>
      </c>
      <c r="C10" s="60" t="s">
        <v>20</v>
      </c>
      <c r="D10" s="61"/>
      <c r="E10" s="61"/>
      <c r="F10" s="61"/>
      <c r="G10" s="61"/>
      <c r="H10" s="22"/>
      <c r="I10" s="3"/>
    </row>
    <row r="11" spans="2:12" s="13" customFormat="1" ht="15" customHeight="1" x14ac:dyDescent="0.25">
      <c r="B11" s="67" t="s">
        <v>146</v>
      </c>
      <c r="C11" t="s">
        <v>293</v>
      </c>
      <c r="D11" s="77">
        <v>9754808.3900000006</v>
      </c>
      <c r="E11" s="77">
        <v>9471565.2699999996</v>
      </c>
      <c r="F11" s="50">
        <v>9463068.3399999999</v>
      </c>
      <c r="G11" s="50">
        <v>9296810.3599999994</v>
      </c>
      <c r="H11" s="78">
        <f>SUM(D11:G11)</f>
        <v>37986252.359999999</v>
      </c>
      <c r="I11" s="14"/>
      <c r="J11" s="15"/>
      <c r="K11" s="15"/>
      <c r="L11" s="15"/>
    </row>
    <row r="12" spans="2:12" s="13" customFormat="1" ht="15" customHeight="1" x14ac:dyDescent="0.25">
      <c r="B12" t="s">
        <v>294</v>
      </c>
      <c r="C12" s="13" t="s">
        <v>295</v>
      </c>
      <c r="D12" s="79">
        <v>0</v>
      </c>
      <c r="E12" s="77">
        <v>9094137.2200000007</v>
      </c>
      <c r="F12" s="50">
        <v>4710068.6100000003</v>
      </c>
      <c r="G12" s="50">
        <v>4997068.6100000003</v>
      </c>
      <c r="H12" s="78">
        <f>SUM(D12:G12)</f>
        <v>18801274.440000001</v>
      </c>
      <c r="I12" s="14"/>
      <c r="J12" s="15"/>
      <c r="K12" s="15"/>
      <c r="L12" s="15"/>
    </row>
    <row r="13" spans="2:12" s="13" customFormat="1" ht="15" customHeight="1" x14ac:dyDescent="0.25">
      <c r="B13" s="67" t="s">
        <v>251</v>
      </c>
      <c r="C13" s="13" t="s">
        <v>252</v>
      </c>
      <c r="D13" s="79">
        <v>0</v>
      </c>
      <c r="E13" s="79">
        <v>0</v>
      </c>
      <c r="F13" s="50">
        <v>0</v>
      </c>
      <c r="G13" s="50">
        <v>0</v>
      </c>
      <c r="H13" s="78">
        <f t="shared" ref="H13:H15" si="0">SUM(D13:G13)</f>
        <v>0</v>
      </c>
      <c r="I13" s="14"/>
      <c r="J13" s="15"/>
      <c r="K13" s="15"/>
      <c r="L13" s="15"/>
    </row>
    <row r="14" spans="2:12" s="13" customFormat="1" ht="15" customHeight="1" x14ac:dyDescent="0.25">
      <c r="B14" s="67" t="s">
        <v>253</v>
      </c>
      <c r="C14" s="13" t="s">
        <v>254</v>
      </c>
      <c r="D14" s="79">
        <v>0</v>
      </c>
      <c r="E14" s="79">
        <v>0</v>
      </c>
      <c r="F14" s="50">
        <v>0</v>
      </c>
      <c r="G14" s="50">
        <v>0</v>
      </c>
      <c r="H14" s="78">
        <f t="shared" si="0"/>
        <v>0</v>
      </c>
      <c r="I14" s="14"/>
      <c r="J14" s="15"/>
      <c r="K14" s="15"/>
      <c r="L14" s="15"/>
    </row>
    <row r="15" spans="2:12" s="13" customFormat="1" ht="15" customHeight="1" x14ac:dyDescent="0.25">
      <c r="B15" s="67" t="s">
        <v>147</v>
      </c>
      <c r="C15" s="13" t="s">
        <v>148</v>
      </c>
      <c r="D15" s="76">
        <v>193000</v>
      </c>
      <c r="E15" s="77">
        <v>137000</v>
      </c>
      <c r="F15" s="50">
        <v>165000</v>
      </c>
      <c r="G15" s="50">
        <v>11606446.17</v>
      </c>
      <c r="H15" s="78">
        <f t="shared" si="0"/>
        <v>12101446.17</v>
      </c>
      <c r="I15" s="14"/>
      <c r="J15" s="15"/>
      <c r="K15" s="15"/>
      <c r="L15" s="15"/>
    </row>
    <row r="16" spans="2:12" s="13" customFormat="1" ht="15" customHeight="1" x14ac:dyDescent="0.25">
      <c r="B16" s="5" t="s">
        <v>264</v>
      </c>
      <c r="C16" s="8" t="s">
        <v>271</v>
      </c>
      <c r="D16" s="79">
        <v>0</v>
      </c>
      <c r="E16" s="79">
        <v>0</v>
      </c>
      <c r="F16" s="50">
        <v>0</v>
      </c>
      <c r="G16" s="50">
        <v>0</v>
      </c>
      <c r="H16" s="78">
        <f>SUM(D16:F16)</f>
        <v>0</v>
      </c>
      <c r="I16" s="14"/>
      <c r="J16" s="15"/>
      <c r="K16" s="15"/>
      <c r="L16" s="15"/>
    </row>
    <row r="17" spans="2:12" s="53" customFormat="1" ht="15" customHeight="1" x14ac:dyDescent="0.25">
      <c r="B17" s="68" t="s">
        <v>290</v>
      </c>
      <c r="C17" s="62" t="s">
        <v>289</v>
      </c>
      <c r="D17" s="80">
        <v>0</v>
      </c>
      <c r="E17" s="80">
        <v>0</v>
      </c>
      <c r="F17" s="50">
        <v>0</v>
      </c>
      <c r="G17" s="50">
        <v>0</v>
      </c>
      <c r="H17" s="78">
        <f>SUM(D17:F17)</f>
        <v>0</v>
      </c>
      <c r="I17" s="54"/>
      <c r="J17" s="52"/>
      <c r="K17" s="52"/>
      <c r="L17" s="52"/>
    </row>
    <row r="18" spans="2:12" s="13" customFormat="1" ht="15" customHeight="1" x14ac:dyDescent="0.25">
      <c r="B18" s="67" t="s">
        <v>149</v>
      </c>
      <c r="C18" s="13" t="s">
        <v>150</v>
      </c>
      <c r="D18" s="77">
        <v>679692.11</v>
      </c>
      <c r="E18" s="77">
        <v>1304384.49</v>
      </c>
      <c r="F18" s="50">
        <v>992951.59</v>
      </c>
      <c r="G18" s="50">
        <v>1001512.19</v>
      </c>
      <c r="H18" s="78">
        <f>SUM(D18:G18)</f>
        <v>3978540.38</v>
      </c>
      <c r="I18" s="14"/>
      <c r="J18" s="15"/>
      <c r="K18" s="15"/>
      <c r="L18" s="15"/>
    </row>
    <row r="19" spans="2:12" s="13" customFormat="1" ht="15" customHeight="1" x14ac:dyDescent="0.25">
      <c r="B19" s="67" t="s">
        <v>151</v>
      </c>
      <c r="C19" s="13" t="s">
        <v>152</v>
      </c>
      <c r="D19" s="76">
        <v>692360.45</v>
      </c>
      <c r="E19" s="76">
        <v>1317933.94</v>
      </c>
      <c r="F19" s="50">
        <v>1006061.76</v>
      </c>
      <c r="G19" s="50">
        <v>1014634.44</v>
      </c>
      <c r="H19" s="78">
        <f>SUM(D19:G19)</f>
        <v>4030990.59</v>
      </c>
      <c r="I19" s="14"/>
      <c r="J19" s="15"/>
      <c r="K19" s="15"/>
      <c r="L19" s="15"/>
    </row>
    <row r="20" spans="2:12" s="13" customFormat="1" ht="15" customHeight="1" x14ac:dyDescent="0.25">
      <c r="B20" s="67" t="s">
        <v>153</v>
      </c>
      <c r="C20" s="13" t="s">
        <v>154</v>
      </c>
      <c r="D20" s="77">
        <v>83733.39</v>
      </c>
      <c r="E20" s="77">
        <v>159357.92000000001</v>
      </c>
      <c r="F20" s="50">
        <v>121267.88</v>
      </c>
      <c r="G20" s="50">
        <v>120759.83</v>
      </c>
      <c r="H20" s="78">
        <f>SUM(D20:G20)</f>
        <v>485119.02</v>
      </c>
      <c r="I20" s="14"/>
      <c r="J20" s="15"/>
      <c r="K20" s="15"/>
      <c r="L20" s="15"/>
    </row>
    <row r="21" spans="2:12" s="13" customFormat="1" ht="15" customHeight="1" x14ac:dyDescent="0.25">
      <c r="B21" s="67" t="s">
        <v>155</v>
      </c>
      <c r="C21" s="63" t="s">
        <v>156</v>
      </c>
      <c r="D21" s="77">
        <v>86530.69</v>
      </c>
      <c r="E21" s="77">
        <v>86530.69</v>
      </c>
      <c r="F21" s="50">
        <v>86651.9</v>
      </c>
      <c r="G21" s="50">
        <v>86651.9</v>
      </c>
      <c r="H21" s="78">
        <f>SUM(D21:G21)</f>
        <v>346365.18</v>
      </c>
      <c r="I21" s="14"/>
      <c r="J21" s="15"/>
      <c r="K21" s="15"/>
      <c r="L21" s="15"/>
    </row>
    <row r="22" spans="2:12" s="13" customFormat="1" ht="15" customHeight="1" x14ac:dyDescent="0.25">
      <c r="B22" s="57">
        <v>2.2000000000000002</v>
      </c>
      <c r="C22" s="57" t="s">
        <v>26</v>
      </c>
      <c r="D22" s="79"/>
      <c r="E22" s="79"/>
      <c r="F22" s="77"/>
      <c r="G22" s="77"/>
      <c r="H22" s="78">
        <f t="shared" ref="H22:H36" si="1">SUM(D22:G22)</f>
        <v>0</v>
      </c>
      <c r="I22" s="14"/>
      <c r="J22" s="15"/>
      <c r="K22" s="15"/>
      <c r="L22" s="15"/>
    </row>
    <row r="23" spans="2:12" s="13" customFormat="1" ht="15" customHeight="1" x14ac:dyDescent="0.25">
      <c r="B23" s="67" t="s">
        <v>207</v>
      </c>
      <c r="C23" s="13" t="s">
        <v>208</v>
      </c>
      <c r="D23" s="79">
        <v>0</v>
      </c>
      <c r="E23" s="89">
        <v>272019.58</v>
      </c>
      <c r="F23" s="90">
        <v>254414.36</v>
      </c>
      <c r="G23" s="90">
        <v>502328.07</v>
      </c>
      <c r="H23" s="78">
        <f t="shared" si="1"/>
        <v>1028762.01</v>
      </c>
      <c r="I23" s="14"/>
      <c r="J23" s="15"/>
      <c r="K23" s="15"/>
      <c r="L23" s="15"/>
    </row>
    <row r="24" spans="2:12" s="13" customFormat="1" ht="15" customHeight="1" x14ac:dyDescent="0.25">
      <c r="B24" s="67" t="s">
        <v>209</v>
      </c>
      <c r="C24" s="13" t="s">
        <v>210</v>
      </c>
      <c r="D24" s="79">
        <v>0</v>
      </c>
      <c r="E24" s="89">
        <v>152176</v>
      </c>
      <c r="F24" s="90">
        <v>152176</v>
      </c>
      <c r="G24" s="90">
        <v>304352</v>
      </c>
      <c r="H24" s="78">
        <f t="shared" si="1"/>
        <v>608704</v>
      </c>
      <c r="I24" s="14"/>
      <c r="J24" s="15"/>
      <c r="K24" s="15"/>
      <c r="L24" s="15"/>
    </row>
    <row r="25" spans="2:12" s="13" customFormat="1" ht="15" customHeight="1" x14ac:dyDescent="0.25">
      <c r="B25" s="67" t="s">
        <v>157</v>
      </c>
      <c r="C25" s="13" t="s">
        <v>158</v>
      </c>
      <c r="D25" s="79">
        <v>0</v>
      </c>
      <c r="E25" s="79">
        <v>0</v>
      </c>
      <c r="F25" s="77">
        <v>0</v>
      </c>
      <c r="G25" s="77">
        <v>0</v>
      </c>
      <c r="H25" s="78">
        <f t="shared" si="1"/>
        <v>0</v>
      </c>
      <c r="I25" s="14"/>
      <c r="J25" s="15"/>
      <c r="K25" s="15"/>
      <c r="L25" s="15"/>
    </row>
    <row r="26" spans="2:12" s="13" customFormat="1" ht="15" customHeight="1" x14ac:dyDescent="0.25">
      <c r="B26" s="67" t="s">
        <v>159</v>
      </c>
      <c r="C26" s="13" t="s">
        <v>160</v>
      </c>
      <c r="D26" s="79">
        <v>0</v>
      </c>
      <c r="E26" s="79">
        <v>0</v>
      </c>
      <c r="F26" s="77">
        <v>10564</v>
      </c>
      <c r="G26" s="92">
        <v>2950</v>
      </c>
      <c r="H26" s="78">
        <f t="shared" si="1"/>
        <v>13514</v>
      </c>
      <c r="I26" s="14"/>
      <c r="J26" s="15"/>
      <c r="K26" s="15"/>
      <c r="L26" s="15"/>
    </row>
    <row r="27" spans="2:12" s="13" customFormat="1" ht="15" customHeight="1" x14ac:dyDescent="0.25">
      <c r="B27" s="67" t="s">
        <v>227</v>
      </c>
      <c r="C27" s="13" t="s">
        <v>228</v>
      </c>
      <c r="D27" s="79">
        <v>0</v>
      </c>
      <c r="E27" s="79">
        <v>0</v>
      </c>
      <c r="F27" s="77">
        <v>0</v>
      </c>
      <c r="G27" s="77">
        <v>0</v>
      </c>
      <c r="H27" s="78">
        <f t="shared" si="1"/>
        <v>0</v>
      </c>
      <c r="I27" s="14"/>
      <c r="J27" s="15"/>
      <c r="K27" s="15"/>
      <c r="L27" s="15"/>
    </row>
    <row r="28" spans="2:12" s="13" customFormat="1" ht="15" customHeight="1" x14ac:dyDescent="0.25">
      <c r="B28" s="67" t="s">
        <v>161</v>
      </c>
      <c r="C28" s="13" t="s">
        <v>162</v>
      </c>
      <c r="D28" s="79">
        <v>0</v>
      </c>
      <c r="E28" s="79">
        <v>0</v>
      </c>
      <c r="F28" s="77">
        <v>0</v>
      </c>
      <c r="G28" s="77">
        <v>0</v>
      </c>
      <c r="H28" s="78">
        <f t="shared" si="1"/>
        <v>0</v>
      </c>
      <c r="I28" s="14"/>
      <c r="J28" s="15"/>
      <c r="K28" s="15"/>
      <c r="L28" s="15"/>
    </row>
    <row r="29" spans="2:12" s="13" customFormat="1" ht="15" customHeight="1" x14ac:dyDescent="0.25">
      <c r="B29" s="67" t="s">
        <v>163</v>
      </c>
      <c r="C29" s="13" t="s">
        <v>164</v>
      </c>
      <c r="D29" s="79">
        <v>0</v>
      </c>
      <c r="E29" s="77">
        <v>88912.12</v>
      </c>
      <c r="F29" s="77">
        <v>84647.34</v>
      </c>
      <c r="G29" s="92">
        <v>30200</v>
      </c>
      <c r="H29" s="78">
        <f t="shared" si="1"/>
        <v>203759.46</v>
      </c>
      <c r="I29" s="14"/>
      <c r="J29" s="16"/>
      <c r="K29" s="15"/>
      <c r="L29" s="15"/>
    </row>
    <row r="30" spans="2:12" s="13" customFormat="1" ht="15" customHeight="1" x14ac:dyDescent="0.25">
      <c r="B30" s="67" t="s">
        <v>265</v>
      </c>
      <c r="C30" s="13" t="s">
        <v>270</v>
      </c>
      <c r="D30" s="79">
        <v>0</v>
      </c>
      <c r="E30" s="79">
        <v>0</v>
      </c>
      <c r="F30" s="77">
        <v>0</v>
      </c>
      <c r="G30" s="77"/>
      <c r="H30" s="78">
        <f t="shared" si="1"/>
        <v>0</v>
      </c>
      <c r="I30" s="14"/>
      <c r="J30" s="16"/>
      <c r="K30" s="15"/>
      <c r="L30" s="15"/>
    </row>
    <row r="31" spans="2:12" s="13" customFormat="1" ht="15" customHeight="1" x14ac:dyDescent="0.25">
      <c r="B31" s="67" t="s">
        <v>165</v>
      </c>
      <c r="C31" s="13" t="s">
        <v>166</v>
      </c>
      <c r="D31" s="79">
        <v>0</v>
      </c>
      <c r="E31" s="79">
        <v>0</v>
      </c>
      <c r="F31" s="77">
        <v>0</v>
      </c>
      <c r="G31" s="77">
        <v>0</v>
      </c>
      <c r="H31" s="78">
        <f t="shared" si="1"/>
        <v>0</v>
      </c>
      <c r="I31" s="15"/>
      <c r="J31" s="15"/>
      <c r="K31" s="15"/>
      <c r="L31" s="15"/>
    </row>
    <row r="32" spans="2:12" s="13" customFormat="1" ht="15" customHeight="1" x14ac:dyDescent="0.25">
      <c r="B32" s="67" t="s">
        <v>272</v>
      </c>
      <c r="C32" s="13" t="s">
        <v>273</v>
      </c>
      <c r="D32" s="79">
        <v>0</v>
      </c>
      <c r="E32" s="79">
        <v>0</v>
      </c>
      <c r="F32" s="77">
        <v>93558.66</v>
      </c>
      <c r="G32" s="92">
        <v>0</v>
      </c>
      <c r="H32" s="78">
        <f t="shared" si="1"/>
        <v>93558.66</v>
      </c>
      <c r="I32" s="15"/>
      <c r="J32" s="15"/>
      <c r="K32" s="15"/>
      <c r="L32" s="15"/>
    </row>
    <row r="33" spans="2:12" s="13" customFormat="1" ht="15" customHeight="1" x14ac:dyDescent="0.25">
      <c r="B33" s="67" t="s">
        <v>266</v>
      </c>
      <c r="C33" s="13" t="s">
        <v>267</v>
      </c>
      <c r="D33" s="79">
        <v>0</v>
      </c>
      <c r="E33" s="79">
        <v>0</v>
      </c>
      <c r="F33" s="77">
        <v>0</v>
      </c>
      <c r="G33" s="77">
        <v>0</v>
      </c>
      <c r="H33" s="78">
        <f t="shared" si="1"/>
        <v>0</v>
      </c>
      <c r="I33" s="15"/>
      <c r="J33" s="15"/>
      <c r="K33" s="15"/>
      <c r="L33" s="15"/>
    </row>
    <row r="34" spans="2:12" s="13" customFormat="1" ht="15" customHeight="1" x14ac:dyDescent="0.25">
      <c r="B34" s="67" t="s">
        <v>278</v>
      </c>
      <c r="C34" s="13" t="s">
        <v>279</v>
      </c>
      <c r="D34" s="79">
        <v>0</v>
      </c>
      <c r="E34" s="79">
        <v>0</v>
      </c>
      <c r="F34" s="77">
        <v>0</v>
      </c>
      <c r="G34" s="77">
        <v>0</v>
      </c>
      <c r="H34" s="78">
        <f t="shared" si="1"/>
        <v>0</v>
      </c>
      <c r="I34" s="15"/>
      <c r="J34" s="15"/>
      <c r="K34" s="15"/>
      <c r="L34" s="15"/>
    </row>
    <row r="35" spans="2:12" s="13" customFormat="1" ht="15" customHeight="1" x14ac:dyDescent="0.25">
      <c r="B35" s="67" t="s">
        <v>167</v>
      </c>
      <c r="C35" s="13" t="s">
        <v>168</v>
      </c>
      <c r="D35" s="77">
        <v>2697492.23</v>
      </c>
      <c r="E35" s="77">
        <v>2879753.96</v>
      </c>
      <c r="F35" s="77">
        <v>2260932</v>
      </c>
      <c r="G35" s="92">
        <v>2585815.31</v>
      </c>
      <c r="H35" s="78">
        <f t="shared" si="1"/>
        <v>10423993.5</v>
      </c>
      <c r="I35" s="15"/>
      <c r="J35" s="15"/>
      <c r="K35" s="15"/>
      <c r="L35" s="15"/>
    </row>
    <row r="36" spans="2:12" s="13" customFormat="1" ht="15" customHeight="1" x14ac:dyDescent="0.25">
      <c r="B36" s="69" t="s">
        <v>291</v>
      </c>
      <c r="C36" s="56" t="s">
        <v>292</v>
      </c>
      <c r="D36" s="79">
        <v>0</v>
      </c>
      <c r="E36" s="79">
        <v>0</v>
      </c>
      <c r="F36" s="77">
        <v>0</v>
      </c>
      <c r="G36" s="77">
        <v>0</v>
      </c>
      <c r="H36" s="78">
        <f t="shared" si="1"/>
        <v>0</v>
      </c>
      <c r="I36" s="15"/>
      <c r="J36" s="15"/>
      <c r="K36" s="15"/>
      <c r="L36" s="15"/>
    </row>
    <row r="37" spans="2:12" s="13" customFormat="1" ht="15" customHeight="1" x14ac:dyDescent="0.25">
      <c r="B37" s="69" t="s">
        <v>225</v>
      </c>
      <c r="C37" s="56" t="s">
        <v>226</v>
      </c>
      <c r="D37" s="79">
        <v>0</v>
      </c>
      <c r="E37" s="79">
        <v>0</v>
      </c>
      <c r="F37" s="77">
        <v>0</v>
      </c>
      <c r="G37" s="77">
        <v>0</v>
      </c>
      <c r="H37" s="78">
        <f>SUM(D37:F37)</f>
        <v>0</v>
      </c>
      <c r="I37" s="15"/>
      <c r="J37" s="15"/>
      <c r="K37" s="15"/>
      <c r="L37" s="15"/>
    </row>
    <row r="38" spans="2:12" s="13" customFormat="1" ht="15" customHeight="1" x14ac:dyDescent="0.25">
      <c r="B38" s="69" t="s">
        <v>255</v>
      </c>
      <c r="C38" s="56" t="s">
        <v>256</v>
      </c>
      <c r="D38" s="79">
        <v>0</v>
      </c>
      <c r="E38" s="79">
        <v>0</v>
      </c>
      <c r="F38" s="77">
        <v>0</v>
      </c>
      <c r="G38" s="77">
        <v>0</v>
      </c>
      <c r="H38" s="78">
        <f>SUM(D38:F38)</f>
        <v>0</v>
      </c>
      <c r="I38" s="15"/>
      <c r="J38" s="15"/>
      <c r="K38" s="15"/>
      <c r="L38" s="15"/>
    </row>
    <row r="39" spans="2:12" s="13" customFormat="1" ht="33.75" customHeight="1" x14ac:dyDescent="0.25">
      <c r="B39" s="69" t="s">
        <v>169</v>
      </c>
      <c r="C39" s="56" t="s">
        <v>170</v>
      </c>
      <c r="D39" s="80">
        <v>0</v>
      </c>
      <c r="E39" s="80">
        <v>0</v>
      </c>
      <c r="F39" s="86">
        <v>135903.99</v>
      </c>
      <c r="G39" s="93">
        <v>0</v>
      </c>
      <c r="H39" s="87">
        <f>F39+G39</f>
        <v>135903.99</v>
      </c>
      <c r="I39" s="15"/>
      <c r="J39" s="15"/>
      <c r="K39" s="15"/>
      <c r="L39" s="15"/>
    </row>
    <row r="40" spans="2:12" s="13" customFormat="1" ht="15" customHeight="1" x14ac:dyDescent="0.25">
      <c r="B40" s="67" t="s">
        <v>268</v>
      </c>
      <c r="C40" s="13" t="s">
        <v>269</v>
      </c>
      <c r="D40" s="79">
        <v>0</v>
      </c>
      <c r="E40" s="79">
        <v>0</v>
      </c>
      <c r="F40" s="77">
        <v>0</v>
      </c>
      <c r="G40" s="77">
        <v>0</v>
      </c>
      <c r="H40" s="78">
        <f t="shared" ref="H40:H45" si="2">SUM(D40:F40)</f>
        <v>0</v>
      </c>
      <c r="I40" s="16"/>
      <c r="J40" s="15"/>
      <c r="K40" s="15"/>
      <c r="L40" s="15"/>
    </row>
    <row r="41" spans="2:12" s="13" customFormat="1" ht="15" customHeight="1" x14ac:dyDescent="0.25">
      <c r="B41" s="67" t="s">
        <v>245</v>
      </c>
      <c r="C41" s="13" t="s">
        <v>246</v>
      </c>
      <c r="D41" s="79">
        <v>0</v>
      </c>
      <c r="E41" s="79">
        <v>0</v>
      </c>
      <c r="F41" s="77">
        <v>31082.38</v>
      </c>
      <c r="G41" s="92">
        <v>0</v>
      </c>
      <c r="H41" s="78">
        <f t="shared" si="2"/>
        <v>31082.38</v>
      </c>
      <c r="I41" s="16"/>
      <c r="J41" s="15"/>
      <c r="K41" s="15"/>
      <c r="L41" s="15"/>
    </row>
    <row r="42" spans="2:12" s="13" customFormat="1" ht="15" customHeight="1" x14ac:dyDescent="0.25">
      <c r="B42" s="67" t="s">
        <v>229</v>
      </c>
      <c r="C42" s="13" t="s">
        <v>230</v>
      </c>
      <c r="D42" s="79">
        <v>0</v>
      </c>
      <c r="E42" s="79">
        <v>0</v>
      </c>
      <c r="F42" s="77">
        <v>0</v>
      </c>
      <c r="G42" s="77">
        <v>0</v>
      </c>
      <c r="H42" s="78">
        <f t="shared" si="2"/>
        <v>0</v>
      </c>
      <c r="I42" s="16"/>
      <c r="J42" s="15"/>
      <c r="K42" s="15"/>
      <c r="L42" s="15"/>
    </row>
    <row r="43" spans="2:12" s="13" customFormat="1" ht="15" customHeight="1" x14ac:dyDescent="0.25">
      <c r="B43" s="67" t="s">
        <v>211</v>
      </c>
      <c r="C43" s="13" t="s">
        <v>212</v>
      </c>
      <c r="D43" s="79">
        <v>0</v>
      </c>
      <c r="E43" s="79">
        <v>0</v>
      </c>
      <c r="F43" s="77">
        <v>0</v>
      </c>
      <c r="G43" s="77">
        <v>0</v>
      </c>
      <c r="H43" s="78">
        <f t="shared" si="2"/>
        <v>0</v>
      </c>
      <c r="I43" s="15"/>
      <c r="J43" s="15"/>
      <c r="K43" s="15"/>
      <c r="L43" s="15"/>
    </row>
    <row r="44" spans="2:12" s="13" customFormat="1" ht="15" customHeight="1" x14ac:dyDescent="0.25">
      <c r="B44" s="67" t="s">
        <v>171</v>
      </c>
      <c r="C44" s="13" t="s">
        <v>172</v>
      </c>
      <c r="D44" s="79">
        <v>0</v>
      </c>
      <c r="E44" s="79">
        <v>0</v>
      </c>
      <c r="F44" s="77">
        <v>0</v>
      </c>
      <c r="G44" s="77">
        <v>0</v>
      </c>
      <c r="H44" s="78">
        <f t="shared" si="2"/>
        <v>0</v>
      </c>
      <c r="I44" s="15"/>
      <c r="J44" s="15"/>
      <c r="K44" s="15"/>
      <c r="L44" s="15"/>
    </row>
    <row r="45" spans="2:12" s="13" customFormat="1" ht="15" customHeight="1" x14ac:dyDescent="0.25">
      <c r="B45" s="67" t="s">
        <v>213</v>
      </c>
      <c r="C45" s="13" t="s">
        <v>214</v>
      </c>
      <c r="D45" s="79">
        <v>0</v>
      </c>
      <c r="E45" s="79">
        <v>0</v>
      </c>
      <c r="F45" s="77">
        <v>0</v>
      </c>
      <c r="G45" s="77">
        <v>0</v>
      </c>
      <c r="H45" s="78">
        <f t="shared" si="2"/>
        <v>0</v>
      </c>
      <c r="I45" s="15"/>
      <c r="J45" s="15"/>
      <c r="K45" s="15"/>
      <c r="L45" s="15"/>
    </row>
    <row r="46" spans="2:12" s="13" customFormat="1" ht="15" customHeight="1" x14ac:dyDescent="0.25">
      <c r="B46" s="67" t="s">
        <v>280</v>
      </c>
      <c r="C46" s="13" t="s">
        <v>281</v>
      </c>
      <c r="D46" s="79">
        <v>0</v>
      </c>
      <c r="E46" s="79">
        <v>0</v>
      </c>
      <c r="F46" s="77">
        <v>52500</v>
      </c>
      <c r="G46" s="92">
        <v>930000</v>
      </c>
      <c r="H46" s="78">
        <f>F46+G46</f>
        <v>982500</v>
      </c>
      <c r="I46" s="15"/>
      <c r="J46" s="15"/>
      <c r="K46" s="15"/>
      <c r="L46" s="15"/>
    </row>
    <row r="47" spans="2:12" s="13" customFormat="1" ht="15" customHeight="1" x14ac:dyDescent="0.25">
      <c r="B47" s="67" t="s">
        <v>231</v>
      </c>
      <c r="C47" s="63" t="s">
        <v>232</v>
      </c>
      <c r="D47" s="79">
        <v>0</v>
      </c>
      <c r="E47" s="79">
        <v>0</v>
      </c>
      <c r="F47" s="77">
        <v>0</v>
      </c>
      <c r="G47" s="77">
        <v>0</v>
      </c>
      <c r="H47" s="78">
        <f>SUM(D47:F47)</f>
        <v>0</v>
      </c>
      <c r="I47" s="15"/>
      <c r="J47" s="15"/>
      <c r="K47" s="15"/>
      <c r="L47" s="15"/>
    </row>
    <row r="48" spans="2:12" s="13" customFormat="1" ht="15" customHeight="1" x14ac:dyDescent="0.25">
      <c r="B48" s="67" t="s">
        <v>173</v>
      </c>
      <c r="C48" s="13" t="s">
        <v>174</v>
      </c>
      <c r="D48" s="79">
        <v>0</v>
      </c>
      <c r="E48" s="79">
        <v>0</v>
      </c>
      <c r="F48" s="77">
        <v>0</v>
      </c>
      <c r="G48" s="77">
        <v>0</v>
      </c>
      <c r="H48" s="78">
        <f>SUM(D48:F48)</f>
        <v>0</v>
      </c>
      <c r="I48" s="15"/>
      <c r="J48" s="15"/>
      <c r="K48" s="15"/>
      <c r="L48" s="15"/>
    </row>
    <row r="49" spans="2:12" s="13" customFormat="1" ht="15" customHeight="1" x14ac:dyDescent="0.25">
      <c r="B49" s="67" t="s">
        <v>175</v>
      </c>
      <c r="C49" s="13" t="s">
        <v>176</v>
      </c>
      <c r="D49" s="79">
        <v>0</v>
      </c>
      <c r="E49" s="77">
        <v>36639</v>
      </c>
      <c r="F49" s="77">
        <v>57701.88</v>
      </c>
      <c r="G49" s="92">
        <v>113958.5</v>
      </c>
      <c r="H49" s="78">
        <f>F49+G49</f>
        <v>171660.38</v>
      </c>
      <c r="I49" s="14"/>
      <c r="J49" s="16"/>
      <c r="K49" s="15"/>
      <c r="L49" s="15"/>
    </row>
    <row r="50" spans="2:12" s="13" customFormat="1" ht="15" customHeight="1" x14ac:dyDescent="0.25">
      <c r="B50" s="57">
        <v>2.2999999999999998</v>
      </c>
      <c r="C50" s="57" t="s">
        <v>77</v>
      </c>
      <c r="D50" s="79"/>
      <c r="E50" s="79"/>
      <c r="F50" s="77"/>
      <c r="G50" s="77"/>
      <c r="H50" s="78"/>
      <c r="I50" s="15"/>
      <c r="J50" s="15"/>
      <c r="K50" s="15"/>
      <c r="L50" s="15"/>
    </row>
    <row r="51" spans="2:12" s="13" customFormat="1" ht="15" customHeight="1" x14ac:dyDescent="0.25">
      <c r="B51" s="67" t="s">
        <v>177</v>
      </c>
      <c r="C51" s="13" t="s">
        <v>178</v>
      </c>
      <c r="D51" s="79">
        <v>0</v>
      </c>
      <c r="E51" s="77">
        <v>116000.04</v>
      </c>
      <c r="F51" s="77">
        <v>0</v>
      </c>
      <c r="G51" s="77">
        <v>0</v>
      </c>
      <c r="H51" s="78">
        <f>SUM(D51:F51)</f>
        <v>116000.04</v>
      </c>
      <c r="I51" s="15"/>
      <c r="J51" s="15"/>
      <c r="K51" s="15"/>
      <c r="L51" s="15"/>
    </row>
    <row r="52" spans="2:12" s="13" customFormat="1" ht="15" customHeight="1" x14ac:dyDescent="0.25">
      <c r="B52" s="67" t="s">
        <v>247</v>
      </c>
      <c r="C52" s="13" t="s">
        <v>248</v>
      </c>
      <c r="D52" s="79">
        <v>0</v>
      </c>
      <c r="E52" s="79">
        <v>0</v>
      </c>
      <c r="F52" s="77">
        <v>0</v>
      </c>
      <c r="G52" s="77">
        <v>0</v>
      </c>
      <c r="H52" s="78">
        <f>SUM(D52:F52)</f>
        <v>0</v>
      </c>
      <c r="I52" s="15"/>
      <c r="J52" s="15"/>
      <c r="K52" s="15"/>
      <c r="L52" s="15"/>
    </row>
    <row r="53" spans="2:12" s="13" customFormat="1" ht="15" customHeight="1" x14ac:dyDescent="0.25">
      <c r="B53" s="67" t="s">
        <v>233</v>
      </c>
      <c r="C53" s="13" t="s">
        <v>234</v>
      </c>
      <c r="D53" s="79">
        <v>0</v>
      </c>
      <c r="E53" s="79">
        <v>0</v>
      </c>
      <c r="F53" s="77">
        <v>0</v>
      </c>
      <c r="G53" s="77">
        <v>0</v>
      </c>
      <c r="H53" s="78">
        <f>SUM(D53:F53)</f>
        <v>0</v>
      </c>
      <c r="I53" s="15"/>
      <c r="J53" s="15"/>
      <c r="K53" s="15"/>
      <c r="L53" s="15"/>
    </row>
    <row r="54" spans="2:12" s="13" customFormat="1" ht="15" customHeight="1" x14ac:dyDescent="0.25">
      <c r="B54" s="67" t="s">
        <v>257</v>
      </c>
      <c r="C54" s="13" t="s">
        <v>258</v>
      </c>
      <c r="D54" s="79">
        <v>0</v>
      </c>
      <c r="E54" s="79">
        <v>0</v>
      </c>
      <c r="F54" s="77">
        <v>53987.360000000001</v>
      </c>
      <c r="G54" s="92">
        <v>0</v>
      </c>
      <c r="H54" s="78">
        <f>F54+G54</f>
        <v>53987.360000000001</v>
      </c>
      <c r="I54" s="15"/>
      <c r="J54" s="15"/>
      <c r="K54" s="15"/>
      <c r="L54" s="15"/>
    </row>
    <row r="55" spans="2:12" s="13" customFormat="1" ht="15" customHeight="1" x14ac:dyDescent="0.25">
      <c r="B55" s="67" t="s">
        <v>282</v>
      </c>
      <c r="C55" s="13" t="s">
        <v>283</v>
      </c>
      <c r="D55" s="79">
        <v>0</v>
      </c>
      <c r="E55" s="79">
        <v>0</v>
      </c>
      <c r="F55" s="77">
        <v>0</v>
      </c>
      <c r="G55" s="77">
        <v>0</v>
      </c>
      <c r="H55" s="78">
        <f>SUM(D55:F55)</f>
        <v>0</v>
      </c>
      <c r="I55" s="15"/>
      <c r="J55" s="15"/>
      <c r="K55" s="15"/>
      <c r="L55" s="15"/>
    </row>
    <row r="56" spans="2:12" s="13" customFormat="1" ht="15" customHeight="1" x14ac:dyDescent="0.25">
      <c r="B56" s="67" t="s">
        <v>179</v>
      </c>
      <c r="C56" s="13" t="s">
        <v>180</v>
      </c>
      <c r="D56" s="79">
        <v>0</v>
      </c>
      <c r="E56" s="79">
        <v>0</v>
      </c>
      <c r="F56" s="77">
        <v>0</v>
      </c>
      <c r="G56" s="92">
        <v>86522.23</v>
      </c>
      <c r="H56" s="78">
        <f>SUM(D56:F56)</f>
        <v>0</v>
      </c>
      <c r="I56" s="15"/>
      <c r="J56" s="15"/>
      <c r="K56" s="15"/>
      <c r="L56" s="15"/>
    </row>
    <row r="57" spans="2:12" s="13" customFormat="1" ht="15" customHeight="1" x14ac:dyDescent="0.25">
      <c r="B57" s="67" t="s">
        <v>181</v>
      </c>
      <c r="C57" s="13" t="s">
        <v>182</v>
      </c>
      <c r="D57" s="79">
        <v>0</v>
      </c>
      <c r="E57" s="79">
        <v>0</v>
      </c>
      <c r="F57" s="77">
        <v>0</v>
      </c>
      <c r="G57" s="77">
        <v>0</v>
      </c>
      <c r="H57" s="78">
        <f>SUM(D57:F57)</f>
        <v>0</v>
      </c>
      <c r="I57" s="15"/>
      <c r="J57" s="15"/>
      <c r="K57" s="15"/>
      <c r="L57" s="15"/>
    </row>
    <row r="58" spans="2:12" s="13" customFormat="1" ht="15" customHeight="1" x14ac:dyDescent="0.25">
      <c r="B58" s="67" t="s">
        <v>183</v>
      </c>
      <c r="C58" s="13" t="s">
        <v>184</v>
      </c>
      <c r="D58" s="79">
        <v>0</v>
      </c>
      <c r="E58" s="79">
        <v>0</v>
      </c>
      <c r="F58" s="77">
        <v>795776.66</v>
      </c>
      <c r="G58" s="92">
        <v>0</v>
      </c>
      <c r="H58" s="78">
        <f>F58+G58</f>
        <v>795776.66</v>
      </c>
      <c r="I58" s="15"/>
      <c r="J58" s="15"/>
      <c r="K58" s="15"/>
      <c r="L58" s="15"/>
    </row>
    <row r="59" spans="2:12" s="13" customFormat="1" ht="15" customHeight="1" x14ac:dyDescent="0.25">
      <c r="B59" s="67" t="s">
        <v>215</v>
      </c>
      <c r="C59" s="13" t="s">
        <v>216</v>
      </c>
      <c r="D59" s="79">
        <v>0</v>
      </c>
      <c r="E59" s="79">
        <v>0</v>
      </c>
      <c r="F59" s="77">
        <v>0</v>
      </c>
      <c r="G59" s="77">
        <v>0</v>
      </c>
      <c r="H59" s="78">
        <f t="shared" ref="H59:H66" si="3">SUM(D59:F59)</f>
        <v>0</v>
      </c>
      <c r="I59" s="15"/>
      <c r="J59" s="15"/>
      <c r="K59" s="15"/>
      <c r="L59" s="15"/>
    </row>
    <row r="60" spans="2:12" s="13" customFormat="1" ht="15" customHeight="1" x14ac:dyDescent="0.25">
      <c r="B60" s="67" t="s">
        <v>185</v>
      </c>
      <c r="C60" s="13" t="s">
        <v>186</v>
      </c>
      <c r="D60" s="79">
        <v>0</v>
      </c>
      <c r="E60" s="79">
        <v>0</v>
      </c>
      <c r="F60" s="77">
        <v>0</v>
      </c>
      <c r="G60" s="77">
        <v>0</v>
      </c>
      <c r="H60" s="78">
        <f t="shared" si="3"/>
        <v>0</v>
      </c>
      <c r="I60" s="15"/>
      <c r="J60" s="15"/>
      <c r="K60" s="15"/>
      <c r="L60" s="15"/>
    </row>
    <row r="61" spans="2:12" s="13" customFormat="1" ht="15" customHeight="1" x14ac:dyDescent="0.25">
      <c r="B61" s="67" t="s">
        <v>223</v>
      </c>
      <c r="C61" s="13" t="s">
        <v>224</v>
      </c>
      <c r="D61" s="79">
        <v>0</v>
      </c>
      <c r="E61" s="79">
        <v>0</v>
      </c>
      <c r="F61" s="77">
        <v>0</v>
      </c>
      <c r="G61" s="77">
        <v>0</v>
      </c>
      <c r="H61" s="78">
        <f t="shared" si="3"/>
        <v>0</v>
      </c>
      <c r="I61" s="15"/>
      <c r="J61" s="15"/>
      <c r="K61" s="15"/>
      <c r="L61" s="15"/>
    </row>
    <row r="62" spans="2:12" s="13" customFormat="1" ht="15" customHeight="1" x14ac:dyDescent="0.25">
      <c r="B62" s="67" t="s">
        <v>187</v>
      </c>
      <c r="C62" s="13" t="s">
        <v>188</v>
      </c>
      <c r="D62" s="79">
        <v>0</v>
      </c>
      <c r="E62" s="79">
        <v>0</v>
      </c>
      <c r="F62" s="77">
        <v>0</v>
      </c>
      <c r="G62" s="77">
        <v>0</v>
      </c>
      <c r="H62" s="78">
        <f t="shared" si="3"/>
        <v>0</v>
      </c>
      <c r="I62" s="15"/>
      <c r="J62" s="15"/>
      <c r="K62" s="15"/>
      <c r="L62" s="15"/>
    </row>
    <row r="63" spans="2:12" s="13" customFormat="1" ht="15" customHeight="1" x14ac:dyDescent="0.25">
      <c r="B63" s="67" t="s">
        <v>189</v>
      </c>
      <c r="C63" s="13" t="s">
        <v>190</v>
      </c>
      <c r="D63" s="79">
        <v>0</v>
      </c>
      <c r="E63" s="79">
        <v>0</v>
      </c>
      <c r="F63" s="77">
        <v>0</v>
      </c>
      <c r="G63" s="77">
        <v>0</v>
      </c>
      <c r="H63" s="78">
        <f t="shared" si="3"/>
        <v>0</v>
      </c>
      <c r="I63" s="15"/>
      <c r="J63" s="15"/>
      <c r="K63" s="15"/>
      <c r="L63" s="15"/>
    </row>
    <row r="64" spans="2:12" s="13" customFormat="1" ht="15" customHeight="1" x14ac:dyDescent="0.25">
      <c r="B64" s="67" t="s">
        <v>235</v>
      </c>
      <c r="C64" s="13" t="s">
        <v>236</v>
      </c>
      <c r="D64" s="79">
        <v>0</v>
      </c>
      <c r="E64" s="79">
        <v>0</v>
      </c>
      <c r="F64" s="77">
        <v>0</v>
      </c>
      <c r="G64" s="77">
        <v>0</v>
      </c>
      <c r="H64" s="78">
        <f t="shared" si="3"/>
        <v>0</v>
      </c>
      <c r="I64" s="15"/>
      <c r="J64" s="15"/>
      <c r="K64" s="15"/>
      <c r="L64" s="15"/>
    </row>
    <row r="65" spans="2:12" s="13" customFormat="1" ht="15" customHeight="1" x14ac:dyDescent="0.25">
      <c r="B65" s="67" t="s">
        <v>249</v>
      </c>
      <c r="C65" s="13" t="s">
        <v>250</v>
      </c>
      <c r="D65" s="79">
        <v>0</v>
      </c>
      <c r="E65" s="79">
        <v>0</v>
      </c>
      <c r="F65" s="77">
        <v>0</v>
      </c>
      <c r="G65" s="92">
        <v>29500</v>
      </c>
      <c r="H65" s="78">
        <f t="shared" si="3"/>
        <v>0</v>
      </c>
      <c r="I65" s="15"/>
      <c r="J65" s="15"/>
      <c r="K65" s="15"/>
      <c r="L65" s="15"/>
    </row>
    <row r="66" spans="2:12" s="13" customFormat="1" ht="15" customHeight="1" x14ac:dyDescent="0.25">
      <c r="B66" s="67" t="s">
        <v>259</v>
      </c>
      <c r="C66" s="13" t="s">
        <v>260</v>
      </c>
      <c r="D66" s="79">
        <v>0</v>
      </c>
      <c r="E66" s="79">
        <v>0</v>
      </c>
      <c r="F66" s="77">
        <v>0</v>
      </c>
      <c r="G66" s="77">
        <v>0</v>
      </c>
      <c r="H66" s="78">
        <f t="shared" si="3"/>
        <v>0</v>
      </c>
      <c r="I66" s="15"/>
      <c r="J66" s="15"/>
      <c r="K66" s="15"/>
      <c r="L66" s="15"/>
    </row>
    <row r="67" spans="2:12" s="13" customFormat="1" ht="15" customHeight="1" x14ac:dyDescent="0.25">
      <c r="B67" s="5" t="s">
        <v>259</v>
      </c>
      <c r="C67" s="8" t="s">
        <v>288</v>
      </c>
      <c r="D67" s="81">
        <v>0</v>
      </c>
      <c r="E67" s="81">
        <v>0</v>
      </c>
      <c r="F67" s="77">
        <v>0</v>
      </c>
      <c r="G67" s="77">
        <v>0</v>
      </c>
      <c r="H67" s="78">
        <f>SUM(D67:G67)</f>
        <v>0</v>
      </c>
      <c r="I67" s="15"/>
      <c r="J67" s="15"/>
      <c r="K67" s="15"/>
      <c r="L67" s="15"/>
    </row>
    <row r="68" spans="2:12" s="13" customFormat="1" ht="15" customHeight="1" x14ac:dyDescent="0.25">
      <c r="B68" s="67" t="s">
        <v>274</v>
      </c>
      <c r="C68" s="13" t="s">
        <v>275</v>
      </c>
      <c r="D68" s="79">
        <v>0</v>
      </c>
      <c r="E68" s="79">
        <v>0</v>
      </c>
      <c r="F68" s="77">
        <v>0</v>
      </c>
      <c r="G68" s="77">
        <v>0</v>
      </c>
      <c r="H68" s="78">
        <f t="shared" ref="H68:H75" si="4">SUM(D68:F68)</f>
        <v>0</v>
      </c>
      <c r="I68" s="15"/>
      <c r="J68" s="15"/>
      <c r="K68" s="15"/>
      <c r="L68" s="15"/>
    </row>
    <row r="69" spans="2:12" s="13" customFormat="1" ht="15" customHeight="1" x14ac:dyDescent="0.25">
      <c r="B69" s="67" t="s">
        <v>237</v>
      </c>
      <c r="C69" s="13" t="s">
        <v>239</v>
      </c>
      <c r="D69" s="79">
        <v>0</v>
      </c>
      <c r="E69" s="79">
        <v>0</v>
      </c>
      <c r="F69" s="77">
        <v>0</v>
      </c>
      <c r="G69" s="77">
        <v>0</v>
      </c>
      <c r="H69" s="78">
        <f t="shared" si="4"/>
        <v>0</v>
      </c>
      <c r="I69" s="15"/>
      <c r="J69" s="15"/>
      <c r="K69" s="15"/>
      <c r="L69" s="15"/>
    </row>
    <row r="70" spans="2:12" s="13" customFormat="1" ht="15" customHeight="1" x14ac:dyDescent="0.25">
      <c r="B70" s="67" t="s">
        <v>261</v>
      </c>
      <c r="C70" s="13" t="s">
        <v>262</v>
      </c>
      <c r="D70" s="79">
        <v>0</v>
      </c>
      <c r="E70" s="79">
        <v>0</v>
      </c>
      <c r="F70" s="77">
        <v>0</v>
      </c>
      <c r="G70" s="77">
        <v>0</v>
      </c>
      <c r="H70" s="78">
        <f t="shared" si="4"/>
        <v>0</v>
      </c>
      <c r="I70" s="15"/>
      <c r="J70" s="15"/>
      <c r="K70" s="15"/>
      <c r="L70" s="15"/>
    </row>
    <row r="71" spans="2:12" s="13" customFormat="1" ht="15" customHeight="1" x14ac:dyDescent="0.25">
      <c r="B71" s="67" t="s">
        <v>284</v>
      </c>
      <c r="C71" s="13" t="s">
        <v>285</v>
      </c>
      <c r="D71" s="79">
        <v>0</v>
      </c>
      <c r="E71" s="79">
        <v>0</v>
      </c>
      <c r="F71" s="77">
        <v>0</v>
      </c>
      <c r="G71" s="77">
        <v>0</v>
      </c>
      <c r="H71" s="78">
        <f t="shared" si="4"/>
        <v>0</v>
      </c>
      <c r="I71" s="15"/>
      <c r="J71" s="15"/>
      <c r="K71" s="15"/>
      <c r="L71" s="15"/>
    </row>
    <row r="72" spans="2:12" s="13" customFormat="1" ht="15" customHeight="1" x14ac:dyDescent="0.25">
      <c r="B72" s="67" t="s">
        <v>238</v>
      </c>
      <c r="C72" s="13" t="s">
        <v>240</v>
      </c>
      <c r="D72" s="79">
        <v>0</v>
      </c>
      <c r="E72" s="79">
        <v>0</v>
      </c>
      <c r="F72" s="77">
        <v>0</v>
      </c>
      <c r="G72" s="77">
        <v>0</v>
      </c>
      <c r="H72" s="78">
        <f t="shared" si="4"/>
        <v>0</v>
      </c>
      <c r="I72" s="15"/>
      <c r="J72" s="15"/>
      <c r="K72" s="15"/>
      <c r="L72" s="15"/>
    </row>
    <row r="73" spans="2:12" s="13" customFormat="1" ht="15" customHeight="1" x14ac:dyDescent="0.25">
      <c r="B73" s="67" t="s">
        <v>191</v>
      </c>
      <c r="C73" s="13" t="s">
        <v>192</v>
      </c>
      <c r="D73" s="79">
        <v>0</v>
      </c>
      <c r="E73" s="79">
        <v>0</v>
      </c>
      <c r="F73" s="77">
        <v>0</v>
      </c>
      <c r="G73" s="77">
        <v>0</v>
      </c>
      <c r="H73" s="78">
        <f t="shared" si="4"/>
        <v>0</v>
      </c>
      <c r="I73" s="16"/>
      <c r="J73" s="15"/>
      <c r="K73" s="15"/>
      <c r="L73" s="15"/>
    </row>
    <row r="74" spans="2:12" s="13" customFormat="1" ht="15" customHeight="1" x14ac:dyDescent="0.25">
      <c r="B74" s="67" t="s">
        <v>276</v>
      </c>
      <c r="C74" s="13" t="s">
        <v>277</v>
      </c>
      <c r="D74" s="79">
        <v>0</v>
      </c>
      <c r="E74" s="79">
        <v>0</v>
      </c>
      <c r="F74" s="77">
        <v>0</v>
      </c>
      <c r="G74" s="77">
        <v>0</v>
      </c>
      <c r="H74" s="78">
        <f t="shared" si="4"/>
        <v>0</v>
      </c>
      <c r="I74" s="16"/>
      <c r="J74" s="15"/>
      <c r="K74" s="15"/>
      <c r="L74" s="15"/>
    </row>
    <row r="75" spans="2:12" s="53" customFormat="1" ht="15" customHeight="1" x14ac:dyDescent="0.25">
      <c r="B75" s="70" t="s">
        <v>241</v>
      </c>
      <c r="C75" s="58" t="s">
        <v>242</v>
      </c>
      <c r="D75" s="79">
        <v>0</v>
      </c>
      <c r="E75" s="79">
        <v>0</v>
      </c>
      <c r="F75" s="77">
        <v>0</v>
      </c>
      <c r="G75" s="77">
        <v>0</v>
      </c>
      <c r="H75" s="78">
        <f t="shared" si="4"/>
        <v>0</v>
      </c>
      <c r="I75" s="51"/>
      <c r="J75" s="52"/>
      <c r="K75" s="52"/>
      <c r="L75" s="52"/>
    </row>
    <row r="76" spans="2:12" s="13" customFormat="1" ht="15" customHeight="1" x14ac:dyDescent="0.25">
      <c r="B76" s="67" t="s">
        <v>286</v>
      </c>
      <c r="C76" s="13" t="s">
        <v>287</v>
      </c>
      <c r="D76" s="79">
        <v>0</v>
      </c>
      <c r="E76" s="79">
        <v>0</v>
      </c>
      <c r="F76" s="77">
        <v>26033.16</v>
      </c>
      <c r="G76" s="92">
        <v>0</v>
      </c>
      <c r="H76" s="78">
        <f>F76+G76</f>
        <v>26033.16</v>
      </c>
      <c r="I76" s="16"/>
      <c r="J76" s="15"/>
      <c r="K76" s="15"/>
      <c r="L76" s="15"/>
    </row>
    <row r="77" spans="2:12" s="12" customFormat="1" ht="15" customHeight="1" x14ac:dyDescent="0.25">
      <c r="B77" s="67" t="s">
        <v>193</v>
      </c>
      <c r="C77" s="13" t="s">
        <v>194</v>
      </c>
      <c r="D77" s="79">
        <v>0</v>
      </c>
      <c r="E77" s="79">
        <v>0</v>
      </c>
      <c r="F77" s="77">
        <v>0</v>
      </c>
      <c r="G77" s="77">
        <v>0</v>
      </c>
      <c r="H77" s="78">
        <f>SUM(D77:F77)</f>
        <v>0</v>
      </c>
      <c r="I77" s="14"/>
      <c r="J77" s="14"/>
      <c r="K77" s="14"/>
      <c r="L77" s="14"/>
    </row>
    <row r="78" spans="2:12" s="12" customFormat="1" ht="15" customHeight="1" x14ac:dyDescent="0.25">
      <c r="B78" s="67" t="s">
        <v>195</v>
      </c>
      <c r="C78" s="63" t="s">
        <v>196</v>
      </c>
      <c r="D78" s="79">
        <v>0</v>
      </c>
      <c r="E78" s="79">
        <v>0</v>
      </c>
      <c r="F78" s="77">
        <v>114708.21</v>
      </c>
      <c r="G78" s="92">
        <v>0</v>
      </c>
      <c r="H78" s="78">
        <f>F78+G78</f>
        <v>114708.21</v>
      </c>
      <c r="I78" s="14"/>
      <c r="J78" s="14"/>
      <c r="K78" s="14"/>
      <c r="L78" s="14"/>
    </row>
    <row r="79" spans="2:12" s="12" customFormat="1" ht="15" customHeight="1" x14ac:dyDescent="0.25">
      <c r="B79" s="67" t="s">
        <v>197</v>
      </c>
      <c r="C79" s="13" t="s">
        <v>198</v>
      </c>
      <c r="D79" s="79">
        <v>0</v>
      </c>
      <c r="E79" s="79">
        <v>0</v>
      </c>
      <c r="F79" s="77">
        <v>0</v>
      </c>
      <c r="G79" s="77">
        <v>0</v>
      </c>
      <c r="H79" s="78">
        <f>SUM(D79:F79)</f>
        <v>0</v>
      </c>
      <c r="I79" s="14"/>
      <c r="J79" s="14"/>
      <c r="K79" s="14"/>
      <c r="L79" s="14"/>
    </row>
    <row r="80" spans="2:12" s="12" customFormat="1" ht="15" customHeight="1" x14ac:dyDescent="0.25">
      <c r="B80" s="67" t="s">
        <v>243</v>
      </c>
      <c r="C80" s="13" t="s">
        <v>244</v>
      </c>
      <c r="D80" s="79">
        <v>0</v>
      </c>
      <c r="E80" s="79">
        <v>0</v>
      </c>
      <c r="F80" s="77">
        <v>6327.82</v>
      </c>
      <c r="G80" s="92">
        <v>0</v>
      </c>
      <c r="H80" s="78">
        <f>F80+G80</f>
        <v>6327.82</v>
      </c>
      <c r="I80" s="14"/>
      <c r="J80" s="14"/>
      <c r="K80" s="14"/>
      <c r="L80" s="14"/>
    </row>
    <row r="81" spans="2:12" s="12" customFormat="1" ht="15" customHeight="1" x14ac:dyDescent="0.25">
      <c r="B81" s="67" t="s">
        <v>199</v>
      </c>
      <c r="C81" s="13" t="s">
        <v>200</v>
      </c>
      <c r="D81" s="79">
        <v>0</v>
      </c>
      <c r="E81" s="79">
        <v>0</v>
      </c>
      <c r="F81" s="77">
        <v>173.6</v>
      </c>
      <c r="G81" s="92">
        <v>0</v>
      </c>
      <c r="H81" s="78">
        <f>F81+G81</f>
        <v>173.6</v>
      </c>
      <c r="I81" s="14"/>
      <c r="J81" s="14"/>
      <c r="K81" s="14"/>
      <c r="L81" s="14"/>
    </row>
    <row r="82" spans="2:12" s="12" customFormat="1" ht="15" customHeight="1" x14ac:dyDescent="0.25">
      <c r="B82" s="57">
        <v>2.4</v>
      </c>
      <c r="C82" s="59" t="s">
        <v>87</v>
      </c>
      <c r="D82" s="79"/>
      <c r="E82" s="79"/>
      <c r="F82" s="77"/>
      <c r="G82" s="77"/>
      <c r="H82" s="78"/>
      <c r="I82" s="14"/>
      <c r="J82" s="14"/>
      <c r="K82" s="14"/>
      <c r="L82" s="14"/>
    </row>
    <row r="83" spans="2:12" s="12" customFormat="1" ht="15" customHeight="1" x14ac:dyDescent="0.25">
      <c r="B83" s="67" t="s">
        <v>201</v>
      </c>
      <c r="C83" s="13" t="s">
        <v>202</v>
      </c>
      <c r="D83" s="79">
        <v>0</v>
      </c>
      <c r="E83" s="77">
        <v>12939000</v>
      </c>
      <c r="F83" s="77">
        <v>14266250</v>
      </c>
      <c r="G83" s="92">
        <v>12785250</v>
      </c>
      <c r="H83" s="78">
        <f>E83+F83+G83</f>
        <v>39990500</v>
      </c>
      <c r="I83" s="14"/>
      <c r="J83" s="14"/>
      <c r="K83" s="14"/>
      <c r="L83" s="14"/>
    </row>
    <row r="84" spans="2:12" s="12" customFormat="1" ht="15" customHeight="1" x14ac:dyDescent="0.25">
      <c r="B84" s="67" t="s">
        <v>203</v>
      </c>
      <c r="C84" s="13" t="s">
        <v>204</v>
      </c>
      <c r="D84" s="77">
        <v>37742470.350000001</v>
      </c>
      <c r="E84" s="77">
        <v>85492611.049999997</v>
      </c>
      <c r="F84" s="77">
        <v>190129354.27000001</v>
      </c>
      <c r="G84" s="92">
        <v>62550294.700000003</v>
      </c>
      <c r="H84" s="78">
        <f>SUM(D84:G84)</f>
        <v>375914730.37</v>
      </c>
      <c r="I84" s="14"/>
      <c r="J84" s="17"/>
      <c r="K84" s="14"/>
      <c r="L84" s="14"/>
    </row>
    <row r="85" spans="2:12" s="12" customFormat="1" ht="15" customHeight="1" x14ac:dyDescent="0.25">
      <c r="B85" s="67" t="s">
        <v>310</v>
      </c>
      <c r="C85" s="13" t="s">
        <v>311</v>
      </c>
      <c r="D85" s="77">
        <v>0</v>
      </c>
      <c r="E85" s="92">
        <v>93150</v>
      </c>
      <c r="F85" s="92">
        <v>1343316.8</v>
      </c>
      <c r="G85" s="89">
        <v>0</v>
      </c>
      <c r="H85" s="78">
        <f>E85+F85+G85</f>
        <v>1436466.8</v>
      </c>
      <c r="I85" s="14"/>
      <c r="J85" s="17"/>
      <c r="K85" s="14"/>
      <c r="L85" s="14"/>
    </row>
    <row r="86" spans="2:12" s="12" customFormat="1" ht="15" customHeight="1" x14ac:dyDescent="0.25">
      <c r="B86" s="67" t="s">
        <v>317</v>
      </c>
      <c r="C86" s="13" t="s">
        <v>316</v>
      </c>
      <c r="D86" s="77">
        <v>0</v>
      </c>
      <c r="E86" s="92">
        <v>0</v>
      </c>
      <c r="F86" s="92">
        <v>0</v>
      </c>
      <c r="G86" s="89">
        <v>36412792</v>
      </c>
      <c r="H86" s="78">
        <f>E86+F86+G86</f>
        <v>36412792</v>
      </c>
      <c r="I86" s="14"/>
      <c r="J86" s="17"/>
      <c r="K86" s="14"/>
      <c r="L86" s="14"/>
    </row>
    <row r="87" spans="2:12" s="12" customFormat="1" ht="15" customHeight="1" x14ac:dyDescent="0.25">
      <c r="B87" s="74">
        <v>2.6</v>
      </c>
      <c r="C87" s="74" t="s">
        <v>103</v>
      </c>
      <c r="D87" s="82"/>
      <c r="E87" s="82"/>
      <c r="F87" s="77"/>
      <c r="G87" s="77"/>
      <c r="H87" s="78">
        <f t="shared" ref="H87:H89" si="5">E87+F87+G87</f>
        <v>0</v>
      </c>
      <c r="I87" s="14"/>
      <c r="J87" s="17"/>
      <c r="K87" s="14"/>
      <c r="L87" s="14"/>
    </row>
    <row r="88" spans="2:12" s="12" customFormat="1" ht="15" customHeight="1" x14ac:dyDescent="0.25">
      <c r="B88" s="85" t="s">
        <v>296</v>
      </c>
      <c r="C88" t="s">
        <v>297</v>
      </c>
      <c r="D88" s="83">
        <v>0</v>
      </c>
      <c r="E88" s="83">
        <v>0</v>
      </c>
      <c r="F88" s="77">
        <v>0</v>
      </c>
      <c r="G88" s="77">
        <v>0</v>
      </c>
      <c r="H88" s="78">
        <f t="shared" si="5"/>
        <v>0</v>
      </c>
      <c r="I88" s="14"/>
      <c r="J88" s="17"/>
      <c r="K88" s="14"/>
      <c r="L88" s="14"/>
    </row>
    <row r="89" spans="2:12" s="12" customFormat="1" ht="15" customHeight="1" x14ac:dyDescent="0.25">
      <c r="B89" s="64" t="s">
        <v>296</v>
      </c>
      <c r="C89" t="s">
        <v>315</v>
      </c>
      <c r="D89" s="83">
        <v>0</v>
      </c>
      <c r="E89" s="83">
        <v>0</v>
      </c>
      <c r="F89" s="77">
        <v>0</v>
      </c>
      <c r="G89" s="92">
        <v>46020</v>
      </c>
      <c r="H89" s="78">
        <f t="shared" si="5"/>
        <v>46020</v>
      </c>
      <c r="I89" s="14"/>
      <c r="J89" s="17"/>
      <c r="K89" s="14"/>
      <c r="L89" s="14"/>
    </row>
    <row r="90" spans="2:12" s="12" customFormat="1" ht="15" customHeight="1" x14ac:dyDescent="0.25">
      <c r="B90" s="64" t="s">
        <v>298</v>
      </c>
      <c r="C90" s="75" t="s">
        <v>299</v>
      </c>
      <c r="D90" s="83">
        <v>0</v>
      </c>
      <c r="E90" s="83">
        <v>0</v>
      </c>
      <c r="F90" s="77">
        <v>0</v>
      </c>
      <c r="G90" s="77">
        <v>0</v>
      </c>
      <c r="H90" s="78">
        <f>SUM(D90:F90)</f>
        <v>0</v>
      </c>
      <c r="I90" s="14"/>
      <c r="J90" s="17"/>
      <c r="K90" s="14"/>
      <c r="L90" s="14"/>
    </row>
    <row r="91" spans="2:12" s="12" customFormat="1" ht="15" customHeight="1" x14ac:dyDescent="0.25">
      <c r="B91" s="64" t="s">
        <v>298</v>
      </c>
      <c r="C91" t="s">
        <v>300</v>
      </c>
      <c r="D91" s="83">
        <v>0</v>
      </c>
      <c r="E91" s="83">
        <v>0</v>
      </c>
      <c r="F91" s="77">
        <v>0</v>
      </c>
      <c r="G91" s="77">
        <v>0</v>
      </c>
      <c r="H91" s="78">
        <f>SUM(D91:F91)</f>
        <v>0</v>
      </c>
      <c r="I91" s="14"/>
      <c r="J91" s="17"/>
      <c r="K91" s="14"/>
      <c r="L91" s="14"/>
    </row>
    <row r="92" spans="2:12" s="12" customFormat="1" ht="15" customHeight="1" x14ac:dyDescent="0.25">
      <c r="B92" s="64" t="s">
        <v>301</v>
      </c>
      <c r="C92" t="s">
        <v>302</v>
      </c>
      <c r="D92" s="77">
        <v>0</v>
      </c>
      <c r="E92" s="77">
        <v>0</v>
      </c>
      <c r="F92" s="77">
        <v>0</v>
      </c>
      <c r="G92" s="92">
        <v>269989.90000000002</v>
      </c>
      <c r="H92" s="78">
        <f>SUM(D92:G92)</f>
        <v>269989.90000000002</v>
      </c>
      <c r="I92" s="14"/>
      <c r="J92" s="17"/>
      <c r="K92" s="14"/>
      <c r="L92" s="14"/>
    </row>
    <row r="93" spans="2:12" s="12" customFormat="1" ht="15" customHeight="1" x14ac:dyDescent="0.25">
      <c r="B93" s="64" t="s">
        <v>303</v>
      </c>
      <c r="C93" t="s">
        <v>304</v>
      </c>
      <c r="D93" s="77">
        <v>0</v>
      </c>
      <c r="E93" s="77">
        <v>0</v>
      </c>
      <c r="F93" s="77">
        <v>160952</v>
      </c>
      <c r="G93" s="92"/>
      <c r="H93" s="78">
        <f>SUM(D93:G93)</f>
        <v>160952</v>
      </c>
      <c r="I93" s="14"/>
      <c r="J93" s="17"/>
      <c r="K93" s="14"/>
      <c r="L93" s="14"/>
    </row>
    <row r="94" spans="2:12" s="12" customFormat="1" ht="15" customHeight="1" x14ac:dyDescent="0.25">
      <c r="B94" s="64" t="s">
        <v>305</v>
      </c>
      <c r="C94" t="s">
        <v>306</v>
      </c>
      <c r="D94" s="77">
        <v>0</v>
      </c>
      <c r="E94" s="77">
        <v>0</v>
      </c>
      <c r="F94" s="77">
        <v>0</v>
      </c>
      <c r="G94" s="77">
        <v>0</v>
      </c>
      <c r="H94" s="78">
        <f>SUM(D94:G94)</f>
        <v>0</v>
      </c>
      <c r="I94" s="14"/>
      <c r="J94" s="17"/>
      <c r="K94" s="14"/>
      <c r="L94" s="14"/>
    </row>
    <row r="95" spans="2:12" s="12" customFormat="1" ht="15" customHeight="1" x14ac:dyDescent="0.25">
      <c r="B95" s="64" t="s">
        <v>307</v>
      </c>
      <c r="C95" t="s">
        <v>308</v>
      </c>
      <c r="D95" s="77">
        <v>0</v>
      </c>
      <c r="E95" s="77">
        <v>0</v>
      </c>
      <c r="F95" s="77">
        <v>0</v>
      </c>
      <c r="G95" s="77">
        <v>0</v>
      </c>
      <c r="H95" s="78">
        <f>SUM(D95:G95)</f>
        <v>0</v>
      </c>
      <c r="I95" s="14"/>
      <c r="J95" s="17"/>
      <c r="K95" s="14"/>
      <c r="L95" s="14"/>
    </row>
    <row r="96" spans="2:12" s="46" customFormat="1" ht="15" customHeight="1" x14ac:dyDescent="0.25">
      <c r="B96" s="135" t="s">
        <v>205</v>
      </c>
      <c r="C96" s="135"/>
      <c r="D96" s="47">
        <f>SUM(D11:D95)</f>
        <v>51930087.609999999</v>
      </c>
      <c r="E96" s="47">
        <f>SUM(E11:E95)</f>
        <v>123641171.28</v>
      </c>
      <c r="F96" s="47">
        <f t="shared" ref="F96" si="6">SUM(F11:F95)</f>
        <v>226575430.57000002</v>
      </c>
      <c r="G96" s="47">
        <f>SUM(G11:G95)</f>
        <v>144773856.21000001</v>
      </c>
      <c r="H96" s="47">
        <f>D96+E96+F96+G96</f>
        <v>546920545.67000008</v>
      </c>
    </row>
    <row r="97" spans="2:9" s="1" customFormat="1" x14ac:dyDescent="0.25">
      <c r="B97" s="65"/>
      <c r="C97"/>
      <c r="D97" s="50"/>
      <c r="E97" s="50"/>
      <c r="F97" s="50"/>
      <c r="G97" s="50"/>
      <c r="H97" s="50"/>
      <c r="I97"/>
    </row>
    <row r="98" spans="2:9" x14ac:dyDescent="0.25">
      <c r="H98" s="6"/>
    </row>
    <row r="99" spans="2:9" x14ac:dyDescent="0.25">
      <c r="H99" s="9"/>
    </row>
  </sheetData>
  <mergeCells count="8">
    <mergeCell ref="B7:H7"/>
    <mergeCell ref="B96:C96"/>
    <mergeCell ref="B1:H1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7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2B038-964F-409E-807B-B7A6423E122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4129B-D251-4833-A2CE-C00AFF15A15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44210-8274-478E-95D1-9EE44D6BB8CF}">
  <sheetPr>
    <pageSetUpPr fitToPage="1"/>
  </sheetPr>
  <dimension ref="B1:J99"/>
  <sheetViews>
    <sheetView showGridLines="0" zoomScale="85" zoomScaleNormal="85" workbookViewId="0">
      <selection activeCell="K31" sqref="K31"/>
    </sheetView>
  </sheetViews>
  <sheetFormatPr baseColWidth="10" defaultColWidth="9.140625" defaultRowHeight="15" x14ac:dyDescent="0.25"/>
  <cols>
    <col min="1" max="1" width="0.5703125" customWidth="1"/>
    <col min="2" max="2" width="9.28515625" style="2" customWidth="1"/>
    <col min="3" max="3" width="58.140625" style="2" customWidth="1"/>
    <col min="4" max="4" width="14.42578125" style="10" customWidth="1"/>
    <col min="5" max="5" width="15.5703125" style="10" customWidth="1"/>
    <col min="6" max="7" width="15.28515625" style="10" customWidth="1"/>
    <col min="8" max="8" width="17.5703125" style="10" customWidth="1"/>
    <col min="9" max="9" width="15.140625" style="96" bestFit="1" customWidth="1"/>
    <col min="10" max="10" width="17.7109375" customWidth="1"/>
  </cols>
  <sheetData>
    <row r="1" spans="2:10" ht="8.25" customHeight="1" x14ac:dyDescent="0.25"/>
    <row r="3" spans="2:10" ht="18.75" x14ac:dyDescent="0.25">
      <c r="B3" s="130" t="s">
        <v>137</v>
      </c>
      <c r="C3" s="130"/>
      <c r="D3" s="130"/>
      <c r="E3" s="130"/>
      <c r="F3" s="130"/>
      <c r="G3" s="130"/>
      <c r="H3" s="130"/>
    </row>
    <row r="4" spans="2:10" ht="18" customHeight="1" x14ac:dyDescent="0.25">
      <c r="B4" s="131" t="s">
        <v>138</v>
      </c>
      <c r="C4" s="131"/>
      <c r="D4" s="131"/>
      <c r="E4" s="131"/>
      <c r="F4" s="131"/>
      <c r="G4" s="131"/>
      <c r="H4" s="131"/>
    </row>
    <row r="5" spans="2:10" ht="24.75" x14ac:dyDescent="0.45">
      <c r="B5" s="140" t="s">
        <v>263</v>
      </c>
      <c r="C5" s="140"/>
      <c r="D5" s="140"/>
      <c r="E5" s="140"/>
      <c r="F5" s="140"/>
      <c r="G5" s="140"/>
      <c r="H5" s="140"/>
    </row>
    <row r="6" spans="2:10" s="7" customFormat="1" ht="18.75" customHeight="1" x14ac:dyDescent="0.25">
      <c r="B6" s="128" t="s">
        <v>140</v>
      </c>
      <c r="C6" s="128"/>
      <c r="D6" s="128"/>
      <c r="E6" s="128"/>
      <c r="F6" s="128"/>
      <c r="G6" s="128"/>
      <c r="H6" s="128"/>
      <c r="I6" s="96"/>
    </row>
    <row r="7" spans="2:10" s="7" customFormat="1" ht="20.25" customHeight="1" x14ac:dyDescent="0.25">
      <c r="B7" s="133" t="s">
        <v>145</v>
      </c>
      <c r="C7" s="133"/>
      <c r="D7" s="133"/>
      <c r="E7" s="133"/>
      <c r="F7" s="133"/>
      <c r="G7" s="133"/>
      <c r="H7" s="133"/>
      <c r="I7" s="96"/>
    </row>
    <row r="8" spans="2:10" s="7" customFormat="1" ht="15.75" customHeight="1" x14ac:dyDescent="0.25">
      <c r="B8" s="128" t="s">
        <v>318</v>
      </c>
      <c r="C8" s="128"/>
      <c r="D8" s="128"/>
      <c r="E8" s="128"/>
      <c r="F8" s="128"/>
      <c r="G8" s="128"/>
      <c r="H8" s="128"/>
      <c r="I8" s="96"/>
    </row>
    <row r="9" spans="2:10" s="7" customFormat="1" ht="15.75" x14ac:dyDescent="0.25">
      <c r="B9" s="128" t="s">
        <v>141</v>
      </c>
      <c r="C9" s="128"/>
      <c r="D9" s="128"/>
      <c r="E9" s="128"/>
      <c r="F9" s="128"/>
      <c r="G9" s="128"/>
      <c r="H9" s="128"/>
      <c r="I9" s="96"/>
    </row>
    <row r="10" spans="2:10" s="7" customFormat="1" ht="15.75" x14ac:dyDescent="0.25">
      <c r="B10" s="94"/>
      <c r="C10" s="94"/>
      <c r="D10" s="94"/>
      <c r="E10" s="94"/>
      <c r="F10" s="94"/>
      <c r="G10" s="94"/>
      <c r="H10" s="94"/>
      <c r="I10" s="96"/>
    </row>
    <row r="11" spans="2:10" s="7" customFormat="1" ht="15.75" x14ac:dyDescent="0.25">
      <c r="B11" s="94"/>
      <c r="C11" s="94"/>
      <c r="D11" s="94"/>
      <c r="E11" s="94"/>
      <c r="F11" s="94"/>
      <c r="G11" s="94"/>
      <c r="H11" s="94"/>
      <c r="I11" s="96"/>
    </row>
    <row r="12" spans="2:10" s="7" customFormat="1" ht="30.75" customHeight="1" x14ac:dyDescent="0.25">
      <c r="B12" s="71" t="s">
        <v>15</v>
      </c>
      <c r="C12" s="71" t="s">
        <v>16</v>
      </c>
      <c r="D12" s="72" t="s">
        <v>144</v>
      </c>
      <c r="E12" s="72" t="s">
        <v>309</v>
      </c>
      <c r="F12" s="72" t="s">
        <v>312</v>
      </c>
      <c r="G12" s="72" t="s">
        <v>314</v>
      </c>
      <c r="H12" s="72" t="s">
        <v>319</v>
      </c>
      <c r="I12" s="101" t="s">
        <v>217</v>
      </c>
    </row>
    <row r="13" spans="2:10" s="8" customFormat="1" ht="20.100000000000001" customHeight="1" x14ac:dyDescent="0.25">
      <c r="B13" s="38">
        <v>2</v>
      </c>
      <c r="C13" s="43" t="s">
        <v>17</v>
      </c>
      <c r="D13" s="42"/>
      <c r="E13" s="42"/>
      <c r="F13" s="42"/>
      <c r="G13" s="42"/>
      <c r="H13" s="42"/>
      <c r="I13" s="97"/>
      <c r="J13" s="5"/>
    </row>
    <row r="14" spans="2:10" s="8" customFormat="1" ht="20.100000000000001" customHeight="1" x14ac:dyDescent="0.25">
      <c r="B14" s="38">
        <v>2.1</v>
      </c>
      <c r="C14" s="39" t="s">
        <v>20</v>
      </c>
      <c r="D14" s="41"/>
      <c r="E14" s="41"/>
      <c r="F14" s="41"/>
      <c r="G14" s="41"/>
      <c r="H14" s="41"/>
      <c r="I14" s="97"/>
      <c r="J14" s="3"/>
    </row>
    <row r="15" spans="2:10" s="8" customFormat="1" ht="20.100000000000001" customHeight="1" x14ac:dyDescent="0.25">
      <c r="B15" s="32" t="s">
        <v>3</v>
      </c>
      <c r="C15" s="33" t="s">
        <v>21</v>
      </c>
      <c r="D15" s="44">
        <f>+'Ejecución SIGEF'!D11+'Ejecución SIGEF'!D12+'Ejecución SIGEF'!D13+'Ejecución SIGEF'!D14</f>
        <v>9754808.3900000006</v>
      </c>
      <c r="E15" s="44">
        <f>+'Ejecución SIGEF'!E11+'Ejecución SIGEF'!E12+'Ejecución SIGEF'!E13+'Ejecución SIGEF'!E14</f>
        <v>18565702.490000002</v>
      </c>
      <c r="F15" s="44">
        <f>+'Ejecución SIGEF'!F11+'Ejecución SIGEF'!F12+'Ejecución SIGEF'!F13+'Ejecución SIGEF'!F14</f>
        <v>14173136.949999999</v>
      </c>
      <c r="G15" s="44">
        <v>14293878.970000001</v>
      </c>
      <c r="H15" s="100" t="s">
        <v>321</v>
      </c>
      <c r="I15" s="97"/>
      <c r="J15" s="3"/>
    </row>
    <row r="16" spans="2:10" s="8" customFormat="1" ht="20.100000000000001" customHeight="1" x14ac:dyDescent="0.25">
      <c r="B16" s="32" t="s">
        <v>4</v>
      </c>
      <c r="C16" s="33" t="s">
        <v>22</v>
      </c>
      <c r="D16" s="44">
        <f>+'Ejecución SIGEF'!D15+'Ejecución SIGEF'!D16+'Ejecución SIGEF'!D17</f>
        <v>193000</v>
      </c>
      <c r="E16" s="44">
        <f>+'Ejecución SIGEF'!E15+'Ejecución SIGEF'!E16+'Ejecución SIGEF'!E17</f>
        <v>137000</v>
      </c>
      <c r="F16" s="44">
        <f>+'Ejecución SIGEF'!F15+'Ejecución SIGEF'!F16+'Ejecución SIGEF'!F17</f>
        <v>165000</v>
      </c>
      <c r="G16" s="44">
        <v>11606446.17</v>
      </c>
      <c r="H16" s="102">
        <v>4675735.28</v>
      </c>
      <c r="I16" s="97"/>
      <c r="J16" s="3"/>
    </row>
    <row r="17" spans="2:10" s="8" customFormat="1" ht="20.100000000000001" customHeight="1" x14ac:dyDescent="0.25">
      <c r="B17" s="32" t="s">
        <v>5</v>
      </c>
      <c r="C17" s="33" t="s">
        <v>23</v>
      </c>
      <c r="D17" s="44">
        <f>+'Ejecución SIGEF'!D17</f>
        <v>0</v>
      </c>
      <c r="E17" s="44">
        <f>+'Ejecución SIGEF'!E17</f>
        <v>0</v>
      </c>
      <c r="F17" s="44">
        <f>+'Ejecución SIGEF'!F17</f>
        <v>0</v>
      </c>
      <c r="G17" s="44"/>
      <c r="H17" s="100">
        <f t="shared" ref="H17:H82" si="0">D17+E17+F17+G17</f>
        <v>0</v>
      </c>
      <c r="I17" s="97"/>
      <c r="J17" s="3"/>
    </row>
    <row r="18" spans="2:10" s="8" customFormat="1" ht="20.100000000000001" customHeight="1" x14ac:dyDescent="0.25">
      <c r="B18" s="32" t="s">
        <v>6</v>
      </c>
      <c r="C18" s="33" t="s">
        <v>24</v>
      </c>
      <c r="D18" s="44">
        <v>0</v>
      </c>
      <c r="E18" s="44">
        <v>0</v>
      </c>
      <c r="F18" s="44">
        <v>0</v>
      </c>
      <c r="G18" s="44"/>
      <c r="H18" s="100">
        <f t="shared" si="0"/>
        <v>0</v>
      </c>
      <c r="I18" s="97"/>
      <c r="J18" s="3"/>
    </row>
    <row r="19" spans="2:10" s="8" customFormat="1" ht="20.100000000000001" customHeight="1" x14ac:dyDescent="0.25">
      <c r="B19" s="32" t="s">
        <v>7</v>
      </c>
      <c r="C19" s="33" t="s">
        <v>25</v>
      </c>
      <c r="D19" s="44">
        <f>+'Ejecución SIGEF'!D18+'Ejecución SIGEF'!D19+'Ejecución SIGEF'!D20+'Ejecución SIGEF'!D21</f>
        <v>1542316.64</v>
      </c>
      <c r="E19" s="44">
        <f>+'Ejecución SIGEF'!E18+'Ejecución SIGEF'!E19+'Ejecución SIGEF'!E20+'Ejecución SIGEF'!E21</f>
        <v>2868207.0399999996</v>
      </c>
      <c r="F19" s="44">
        <f>+'Ejecución SIGEF'!F18+'Ejecución SIGEF'!F19+'Ejecución SIGEF'!F20+'Ejecución SIGEF'!F21</f>
        <v>2206933.13</v>
      </c>
      <c r="G19" s="44">
        <v>2223558.36</v>
      </c>
      <c r="H19" s="100">
        <v>2307792.71</v>
      </c>
      <c r="I19" s="97"/>
      <c r="J19" s="3"/>
    </row>
    <row r="20" spans="2:10" s="8" customFormat="1" ht="20.100000000000001" customHeight="1" x14ac:dyDescent="0.25">
      <c r="B20" s="38">
        <v>2.2000000000000002</v>
      </c>
      <c r="C20" s="39" t="s">
        <v>26</v>
      </c>
      <c r="D20" s="40"/>
      <c r="E20" s="40"/>
      <c r="F20" s="40"/>
      <c r="G20" s="40"/>
      <c r="H20" s="100">
        <f t="shared" si="0"/>
        <v>0</v>
      </c>
      <c r="I20" s="97" t="s">
        <v>320</v>
      </c>
      <c r="J20" s="3"/>
    </row>
    <row r="21" spans="2:10" s="8" customFormat="1" ht="20.100000000000001" customHeight="1" x14ac:dyDescent="0.25">
      <c r="B21" s="32" t="s">
        <v>8</v>
      </c>
      <c r="C21" s="33" t="s">
        <v>68</v>
      </c>
      <c r="D21" s="44">
        <f>+'Ejecución SIGEF'!D23+'Ejecución SIGEF'!D24+'Ejecución SIGEF'!D25+'Ejecución SIGEF'!D26</f>
        <v>0</v>
      </c>
      <c r="E21" s="44">
        <f>+'Ejecución SIGEF'!E23+'Ejecución SIGEF'!E24+'Ejecución SIGEF'!E25+'Ejecución SIGEF'!E26</f>
        <v>424195.58</v>
      </c>
      <c r="F21" s="44">
        <f>+'Ejecución SIGEF'!F23+'Ejecución SIGEF'!F24+'Ejecución SIGEF'!F25+'Ejecución SIGEF'!F26</f>
        <v>417154.36</v>
      </c>
      <c r="G21" s="44">
        <v>809630.07</v>
      </c>
      <c r="H21" s="100"/>
      <c r="I21" s="97"/>
      <c r="J21" s="3"/>
    </row>
    <row r="22" spans="2:10" s="8" customFormat="1" ht="20.100000000000001" customHeight="1" x14ac:dyDescent="0.25">
      <c r="B22" s="32" t="s">
        <v>9</v>
      </c>
      <c r="C22" s="33" t="s">
        <v>69</v>
      </c>
      <c r="D22" s="44">
        <f>+'Ejecución SIGEF'!D27+'Ejecución SIGEF'!D28</f>
        <v>0</v>
      </c>
      <c r="E22" s="44">
        <f>+'Ejecución SIGEF'!E27+'Ejecución SIGEF'!E28</f>
        <v>0</v>
      </c>
      <c r="F22" s="44">
        <f>+'Ejecución SIGEF'!F27+'Ejecución SIGEF'!F28</f>
        <v>0</v>
      </c>
      <c r="G22" s="44"/>
      <c r="H22" s="100">
        <f t="shared" si="0"/>
        <v>0</v>
      </c>
      <c r="I22" s="97"/>
      <c r="J22" s="3"/>
    </row>
    <row r="23" spans="2:10" s="8" customFormat="1" ht="20.100000000000001" customHeight="1" x14ac:dyDescent="0.25">
      <c r="B23" s="32" t="s">
        <v>10</v>
      </c>
      <c r="C23" s="33" t="s">
        <v>70</v>
      </c>
      <c r="D23" s="44">
        <f>+'Ejecución SIGEF'!D29+'Ejecución SIGEF'!D30</f>
        <v>0</v>
      </c>
      <c r="E23" s="44">
        <f>+'Ejecución SIGEF'!E29+'Ejecución SIGEF'!E30</f>
        <v>88912.12</v>
      </c>
      <c r="F23" s="44">
        <f>+'Ejecución SIGEF'!F29+'Ejecución SIGEF'!F30</f>
        <v>84647.34</v>
      </c>
      <c r="G23" s="44">
        <v>30200</v>
      </c>
      <c r="H23" s="100">
        <v>12727.01</v>
      </c>
      <c r="I23" s="97"/>
      <c r="J23" s="3"/>
    </row>
    <row r="24" spans="2:10" s="8" customFormat="1" ht="20.100000000000001" customHeight="1" x14ac:dyDescent="0.25">
      <c r="B24" s="32" t="s">
        <v>11</v>
      </c>
      <c r="C24" s="33" t="s">
        <v>71</v>
      </c>
      <c r="D24" s="44">
        <f>+'Ejecución SIGEF'!D31</f>
        <v>0</v>
      </c>
      <c r="E24" s="44">
        <f>+'Ejecución SIGEF'!E31</f>
        <v>0</v>
      </c>
      <c r="F24" s="44">
        <f>+'Ejecución SIGEF'!F31</f>
        <v>0</v>
      </c>
      <c r="G24" s="44"/>
      <c r="H24" s="100">
        <f t="shared" si="0"/>
        <v>0</v>
      </c>
      <c r="I24" s="97"/>
      <c r="J24" s="3"/>
    </row>
    <row r="25" spans="2:10" s="8" customFormat="1" ht="20.100000000000001" customHeight="1" x14ac:dyDescent="0.25">
      <c r="B25" s="32" t="s">
        <v>12</v>
      </c>
      <c r="C25" s="33" t="s">
        <v>72</v>
      </c>
      <c r="D25" s="44">
        <f>+'Ejecución SIGEF'!D32</f>
        <v>0</v>
      </c>
      <c r="E25" s="44">
        <f>+'Ejecución SIGEF'!E32</f>
        <v>0</v>
      </c>
      <c r="F25" s="44">
        <f>+'Ejecución SIGEF'!F32</f>
        <v>93558.66</v>
      </c>
      <c r="G25" s="44">
        <v>0</v>
      </c>
      <c r="H25" s="100"/>
      <c r="I25" s="97"/>
      <c r="J25" s="3"/>
    </row>
    <row r="26" spans="2:10" s="8" customFormat="1" ht="20.100000000000001" customHeight="1" x14ac:dyDescent="0.25">
      <c r="B26" s="32" t="s">
        <v>322</v>
      </c>
      <c r="C26" s="33" t="s">
        <v>323</v>
      </c>
      <c r="D26" s="44"/>
      <c r="E26" s="44"/>
      <c r="F26" s="44"/>
      <c r="G26" s="44"/>
      <c r="H26" s="100">
        <v>215563.51999999999</v>
      </c>
      <c r="I26" s="97"/>
      <c r="J26" s="3"/>
    </row>
    <row r="27" spans="2:10" s="8" customFormat="1" ht="20.100000000000001" customHeight="1" x14ac:dyDescent="0.25">
      <c r="B27" s="32" t="s">
        <v>13</v>
      </c>
      <c r="C27" s="33" t="s">
        <v>73</v>
      </c>
      <c r="D27" s="44">
        <f>+'Ejecución SIGEF'!D33+'Ejecución SIGEF'!D34+'Ejecución SIGEF'!D35</f>
        <v>2697492.23</v>
      </c>
      <c r="E27" s="44">
        <f>+'Ejecución SIGEF'!E33+'Ejecución SIGEF'!E34+'Ejecución SIGEF'!E35</f>
        <v>2879753.96</v>
      </c>
      <c r="F27" s="44">
        <f>+'Ejecución SIGEF'!F33+'Ejecución SIGEF'!F34+'Ejecución SIGEF'!F35</f>
        <v>2260932</v>
      </c>
      <c r="G27" s="44">
        <v>2585815.31</v>
      </c>
      <c r="H27" s="100"/>
      <c r="I27" s="97"/>
    </row>
    <row r="28" spans="2:10" s="8" customFormat="1" ht="24" customHeight="1" x14ac:dyDescent="0.25">
      <c r="B28" s="32" t="s">
        <v>14</v>
      </c>
      <c r="C28" s="33" t="s">
        <v>74</v>
      </c>
      <c r="D28" s="44">
        <f>+'Ejecución SIGEF'!D36+'Ejecución SIGEF'!D37+'Ejecución SIGEF'!D38+'Ejecución SIGEF'!D39</f>
        <v>0</v>
      </c>
      <c r="E28" s="44">
        <f>+'Ejecución SIGEF'!E36+'Ejecución SIGEF'!E37+'Ejecución SIGEF'!E38+'Ejecución SIGEF'!E39</f>
        <v>0</v>
      </c>
      <c r="F28" s="44">
        <f>+'Ejecución SIGEF'!F36+'Ejecución SIGEF'!F37+'Ejecución SIGEF'!F38+'Ejecución SIGEF'!F39</f>
        <v>135903.99</v>
      </c>
      <c r="G28" s="44">
        <v>0</v>
      </c>
      <c r="H28" s="100">
        <v>2476256.12</v>
      </c>
      <c r="I28" s="97"/>
    </row>
    <row r="29" spans="2:10" s="8" customFormat="1" ht="25.5" customHeight="1" x14ac:dyDescent="0.25">
      <c r="B29" s="32" t="s">
        <v>18</v>
      </c>
      <c r="C29" s="33" t="s">
        <v>75</v>
      </c>
      <c r="D29" s="44">
        <f>+'Ejecución SIGEF'!D40+'Ejecución SIGEF'!D41+'Ejecución SIGEF'!D42+'Ejecución SIGEF'!D43+'Ejecución SIGEF'!D44+'Ejecución SIGEF'!D45+'Ejecución SIGEF'!D46+'Ejecución SIGEF'!D47+'Ejecución SIGEF'!D48</f>
        <v>0</v>
      </c>
      <c r="E29" s="44">
        <f>+'Ejecución SIGEF'!E40+'Ejecución SIGEF'!E41+'Ejecución SIGEF'!E42+'Ejecución SIGEF'!E43+'Ejecución SIGEF'!E44+'Ejecución SIGEF'!E45+'Ejecución SIGEF'!E46+'Ejecución SIGEF'!E47+'Ejecución SIGEF'!E48</f>
        <v>0</v>
      </c>
      <c r="F29" s="44">
        <v>83582.38</v>
      </c>
      <c r="G29" s="44">
        <v>930000</v>
      </c>
      <c r="H29" s="100">
        <v>501736</v>
      </c>
      <c r="I29" s="97"/>
    </row>
    <row r="30" spans="2:10" s="8" customFormat="1" ht="20.100000000000001" customHeight="1" x14ac:dyDescent="0.25">
      <c r="B30" s="32" t="s">
        <v>19</v>
      </c>
      <c r="C30" s="33" t="s">
        <v>76</v>
      </c>
      <c r="D30" s="44">
        <f>+'Ejecución SIGEF'!D49</f>
        <v>0</v>
      </c>
      <c r="E30" s="44">
        <f>+'Ejecución SIGEF'!E49</f>
        <v>36639</v>
      </c>
      <c r="F30" s="44">
        <f>+'Ejecución SIGEF'!F49</f>
        <v>57701.88</v>
      </c>
      <c r="G30" s="91">
        <v>113958.5</v>
      </c>
      <c r="H30" s="100"/>
      <c r="I30" s="97"/>
    </row>
    <row r="31" spans="2:10" s="8" customFormat="1" ht="20.100000000000001" customHeight="1" x14ac:dyDescent="0.25">
      <c r="B31" s="38">
        <v>2.2999999999999998</v>
      </c>
      <c r="C31" s="39" t="s">
        <v>77</v>
      </c>
      <c r="D31" s="40"/>
      <c r="E31" s="40"/>
      <c r="F31" s="40"/>
      <c r="G31" s="40"/>
      <c r="H31" s="100">
        <f t="shared" si="0"/>
        <v>0</v>
      </c>
      <c r="I31" s="97"/>
    </row>
    <row r="32" spans="2:10" s="8" customFormat="1" ht="20.100000000000001" customHeight="1" x14ac:dyDescent="0.25">
      <c r="B32" s="32" t="s">
        <v>28</v>
      </c>
      <c r="C32" s="33" t="s">
        <v>324</v>
      </c>
      <c r="D32" s="44">
        <f>+'Ejecución SIGEF'!D51+'Ejecución SIGEF'!D52+'Ejecución SIGEF'!D53</f>
        <v>0</v>
      </c>
      <c r="E32" s="44">
        <f>+'Ejecución SIGEF'!E51+'Ejecución SIGEF'!E52+'Ejecución SIGEF'!E53</f>
        <v>116000.04</v>
      </c>
      <c r="F32" s="44">
        <f>+'Ejecución SIGEF'!F51+'Ejecución SIGEF'!F52+'Ejecución SIGEF'!F53</f>
        <v>0</v>
      </c>
      <c r="G32" s="44">
        <v>0</v>
      </c>
      <c r="H32" s="100">
        <v>110129.4</v>
      </c>
      <c r="I32" s="97"/>
    </row>
    <row r="33" spans="2:9" s="8" customFormat="1" ht="20.100000000000001" customHeight="1" x14ac:dyDescent="0.25">
      <c r="B33" s="32" t="s">
        <v>29</v>
      </c>
      <c r="C33" s="33" t="s">
        <v>79</v>
      </c>
      <c r="D33" s="44">
        <f>+'Ejecución SIGEF'!D54+'Ejecución SIGEF'!D55</f>
        <v>0</v>
      </c>
      <c r="E33" s="44">
        <f>+'Ejecución SIGEF'!E54+'Ejecución SIGEF'!E55</f>
        <v>0</v>
      </c>
      <c r="F33" s="44">
        <f>+'Ejecución SIGEF'!F54+'Ejecución SIGEF'!F55</f>
        <v>53987.360000000001</v>
      </c>
      <c r="G33" s="44">
        <f>+'Ejecución SIGEF'!G54+'Ejecución SIGEF'!G55</f>
        <v>0</v>
      </c>
      <c r="H33" s="100"/>
      <c r="I33" s="97"/>
    </row>
    <row r="34" spans="2:9" s="8" customFormat="1" ht="20.100000000000001" customHeight="1" x14ac:dyDescent="0.25">
      <c r="B34" s="32" t="s">
        <v>30</v>
      </c>
      <c r="C34" s="33" t="s">
        <v>80</v>
      </c>
      <c r="D34" s="44">
        <f>+'Ejecución SIGEF'!D56+'Ejecución SIGEF'!D57+'Ejecución SIGEF'!D58+'Ejecución SIGEF'!D59</f>
        <v>0</v>
      </c>
      <c r="E34" s="44">
        <f>+'Ejecución SIGEF'!E56+'Ejecución SIGEF'!E57+'Ejecución SIGEF'!E58+'Ejecución SIGEF'!E59</f>
        <v>0</v>
      </c>
      <c r="F34" s="44">
        <f>+'Ejecución SIGEF'!F56+'Ejecución SIGEF'!F57+'Ejecución SIGEF'!F58+'Ejecución SIGEF'!F59</f>
        <v>795776.66</v>
      </c>
      <c r="G34" s="44">
        <v>86522.23</v>
      </c>
      <c r="H34" s="100">
        <v>90000</v>
      </c>
      <c r="I34" s="97"/>
    </row>
    <row r="35" spans="2:9" s="8" customFormat="1" ht="20.100000000000001" customHeight="1" x14ac:dyDescent="0.25">
      <c r="B35" s="32" t="s">
        <v>31</v>
      </c>
      <c r="C35" s="33" t="s">
        <v>81</v>
      </c>
      <c r="D35" s="44">
        <f>+'Ejecución SIGEF'!D60</f>
        <v>0</v>
      </c>
      <c r="E35" s="44">
        <f>+'Ejecución SIGEF'!E60</f>
        <v>0</v>
      </c>
      <c r="F35" s="44">
        <f>+'Ejecución SIGEF'!F60</f>
        <v>0</v>
      </c>
      <c r="G35" s="44">
        <v>0</v>
      </c>
      <c r="H35" s="100">
        <f t="shared" si="0"/>
        <v>0</v>
      </c>
      <c r="I35" s="97"/>
    </row>
    <row r="36" spans="2:9" s="8" customFormat="1" ht="20.100000000000001" customHeight="1" x14ac:dyDescent="0.25">
      <c r="B36" s="32" t="s">
        <v>32</v>
      </c>
      <c r="C36" s="33" t="s">
        <v>82</v>
      </c>
      <c r="D36" s="44">
        <f>+'Ejecución SIGEF'!D61+'Ejecución SIGEF'!D62+'Ejecución SIGEF'!D63</f>
        <v>0</v>
      </c>
      <c r="E36" s="44">
        <f>+'Ejecución SIGEF'!E61+'Ejecución SIGEF'!E62+'Ejecución SIGEF'!E63</f>
        <v>0</v>
      </c>
      <c r="F36" s="44">
        <f>+'Ejecución SIGEF'!F61+'Ejecución SIGEF'!F62+'Ejecución SIGEF'!F63</f>
        <v>0</v>
      </c>
      <c r="G36" s="44">
        <v>0</v>
      </c>
      <c r="H36" s="100">
        <f t="shared" si="0"/>
        <v>0</v>
      </c>
      <c r="I36" s="97"/>
    </row>
    <row r="37" spans="2:9" s="8" customFormat="1" ht="20.100000000000001" customHeight="1" x14ac:dyDescent="0.25">
      <c r="B37" s="32" t="s">
        <v>33</v>
      </c>
      <c r="C37" s="33" t="s">
        <v>83</v>
      </c>
      <c r="D37" s="44">
        <f>+'Ejecución SIGEF'!D64+'Ejecución SIGEF'!D65+'Ejecución SIGEF'!D66+'Ejecución SIGEF'!D67+'Ejecución SIGEF'!D68+'Ejecución SIGEF'!D69</f>
        <v>0</v>
      </c>
      <c r="E37" s="44">
        <f>+'Ejecución SIGEF'!E64+'Ejecución SIGEF'!E65+'Ejecución SIGEF'!E66+'Ejecución SIGEF'!E67+'Ejecución SIGEF'!E68+'Ejecución SIGEF'!E69</f>
        <v>0</v>
      </c>
      <c r="F37" s="44">
        <f>+'Ejecución SIGEF'!F64+'Ejecución SIGEF'!F65+'Ejecución SIGEF'!F66+'Ejecución SIGEF'!F67+'Ejecución SIGEF'!F68+'Ejecución SIGEF'!F69</f>
        <v>0</v>
      </c>
      <c r="G37" s="44">
        <v>29500</v>
      </c>
      <c r="H37" s="100"/>
      <c r="I37" s="97"/>
    </row>
    <row r="38" spans="2:9" s="3" customFormat="1" ht="27.75" customHeight="1" x14ac:dyDescent="0.25">
      <c r="B38" s="32" t="s">
        <v>34</v>
      </c>
      <c r="C38" s="33" t="s">
        <v>84</v>
      </c>
      <c r="D38" s="44">
        <f>+'Ejecución SIGEF'!D70+'Ejecución SIGEF'!D71+'Ejecución SIGEF'!D72+'Ejecución SIGEF'!D73+'Ejecución SIGEF'!D74+'Ejecución SIGEF'!D75+'Ejecución SIGEF'!D76</f>
        <v>0</v>
      </c>
      <c r="E38" s="44">
        <f>+'Ejecución SIGEF'!E70+'Ejecución SIGEF'!E71+'Ejecución SIGEF'!E72+'Ejecución SIGEF'!E73+'Ejecución SIGEF'!E74+'Ejecución SIGEF'!E75+'Ejecución SIGEF'!E76</f>
        <v>0</v>
      </c>
      <c r="F38" s="44">
        <f>+'Ejecución SIGEF'!F70+'Ejecución SIGEF'!F71+'Ejecución SIGEF'!F72+'Ejecución SIGEF'!F73+'Ejecución SIGEF'!F74+'Ejecución SIGEF'!F75+'Ejecución SIGEF'!F76</f>
        <v>26033.16</v>
      </c>
      <c r="G38" s="44">
        <f>+'Ejecución SIGEF'!G70+'Ejecución SIGEF'!G71+'Ejecución SIGEF'!G72+'Ejecución SIGEF'!G73+'Ejecución SIGEF'!G74+'Ejecución SIGEF'!G75+'Ejecución SIGEF'!G76</f>
        <v>0</v>
      </c>
      <c r="H38" s="100"/>
      <c r="I38" s="97"/>
    </row>
    <row r="39" spans="2:9" s="3" customFormat="1" ht="24.75" customHeight="1" x14ac:dyDescent="0.25">
      <c r="B39" s="32" t="s">
        <v>35</v>
      </c>
      <c r="C39" s="33" t="s">
        <v>85</v>
      </c>
      <c r="D39" s="44">
        <v>0</v>
      </c>
      <c r="E39" s="44">
        <v>0</v>
      </c>
      <c r="F39" s="44">
        <v>0</v>
      </c>
      <c r="G39" s="44">
        <v>0</v>
      </c>
      <c r="H39" s="100">
        <f t="shared" si="0"/>
        <v>0</v>
      </c>
      <c r="I39" s="97"/>
    </row>
    <row r="40" spans="2:9" s="3" customFormat="1" ht="20.100000000000001" customHeight="1" x14ac:dyDescent="0.25">
      <c r="B40" s="32" t="s">
        <v>36</v>
      </c>
      <c r="C40" s="33" t="s">
        <v>86</v>
      </c>
      <c r="D40" s="44">
        <f>+'Ejecución SIGEF'!D77+'Ejecución SIGEF'!D78+'Ejecución SIGEF'!D79+'Ejecución SIGEF'!D80+'Ejecución SIGEF'!D81</f>
        <v>0</v>
      </c>
      <c r="E40" s="44">
        <f>+'Ejecución SIGEF'!E77+'Ejecución SIGEF'!E78+'Ejecución SIGEF'!E79+'Ejecución SIGEF'!E80+'Ejecución SIGEF'!E81</f>
        <v>0</v>
      </c>
      <c r="F40" s="44">
        <f>+'Ejecución SIGEF'!F77+'Ejecución SIGEF'!F78+'Ejecución SIGEF'!F79+'Ejecución SIGEF'!F80+'Ejecución SIGEF'!F81</f>
        <v>121209.63</v>
      </c>
      <c r="G40" s="44">
        <f>+'Ejecución SIGEF'!G77+'Ejecución SIGEF'!G78+'Ejecución SIGEF'!G79+'Ejecución SIGEF'!G80+'Ejecución SIGEF'!G81</f>
        <v>0</v>
      </c>
      <c r="H40" s="100"/>
      <c r="I40" s="97"/>
    </row>
    <row r="41" spans="2:9" s="3" customFormat="1" ht="21" customHeight="1" x14ac:dyDescent="0.25">
      <c r="B41" s="38">
        <v>2.4</v>
      </c>
      <c r="C41" s="39" t="s">
        <v>87</v>
      </c>
      <c r="D41" s="40"/>
      <c r="E41" s="40"/>
      <c r="F41" s="40"/>
      <c r="G41" s="40"/>
      <c r="H41" s="100">
        <f t="shared" si="0"/>
        <v>0</v>
      </c>
      <c r="I41" s="97"/>
    </row>
    <row r="42" spans="2:9" s="3" customFormat="1" ht="20.100000000000001" customHeight="1" x14ac:dyDescent="0.25">
      <c r="B42" s="32" t="s">
        <v>37</v>
      </c>
      <c r="C42" s="33" t="s">
        <v>88</v>
      </c>
      <c r="D42" s="44">
        <f>+'Ejecución SIGEF'!D83+'Ejecución SIGEF'!D84+'Ejecución SIGEF'!D85</f>
        <v>37742470.350000001</v>
      </c>
      <c r="E42" s="44">
        <f>+'Ejecución SIGEF'!E83+'Ejecución SIGEF'!E84+'Ejecución SIGEF'!E85</f>
        <v>98524761.049999997</v>
      </c>
      <c r="F42" s="44">
        <f>+'Ejecución SIGEF'!F83+'Ejecución SIGEF'!F84+'Ejecución SIGEF'!F85</f>
        <v>205738921.07000002</v>
      </c>
      <c r="G42" s="44">
        <v>111748336.7</v>
      </c>
      <c r="H42" s="100"/>
      <c r="I42" s="97"/>
    </row>
    <row r="43" spans="2:9" s="3" customFormat="1" ht="25.5" customHeight="1" x14ac:dyDescent="0.25">
      <c r="B43" s="32" t="s">
        <v>38</v>
      </c>
      <c r="C43" s="33" t="s">
        <v>89</v>
      </c>
      <c r="D43" s="44">
        <v>0</v>
      </c>
      <c r="E43" s="44">
        <v>0</v>
      </c>
      <c r="F43" s="44">
        <v>0</v>
      </c>
      <c r="G43" s="44"/>
      <c r="H43" s="100">
        <f t="shared" si="0"/>
        <v>0</v>
      </c>
      <c r="I43" s="97"/>
    </row>
    <row r="44" spans="2:9" s="3" customFormat="1" ht="24" customHeight="1" x14ac:dyDescent="0.25">
      <c r="B44" s="32" t="s">
        <v>39</v>
      </c>
      <c r="C44" s="33" t="s">
        <v>90</v>
      </c>
      <c r="D44" s="44">
        <v>0</v>
      </c>
      <c r="E44" s="44">
        <v>0</v>
      </c>
      <c r="F44" s="44">
        <v>0</v>
      </c>
      <c r="G44" s="44"/>
      <c r="H44" s="100">
        <f t="shared" si="0"/>
        <v>0</v>
      </c>
      <c r="I44" s="97"/>
    </row>
    <row r="45" spans="2:9" s="3" customFormat="1" ht="24" customHeight="1" x14ac:dyDescent="0.25">
      <c r="B45" s="32" t="s">
        <v>40</v>
      </c>
      <c r="C45" s="33" t="s">
        <v>91</v>
      </c>
      <c r="D45" s="44">
        <v>0</v>
      </c>
      <c r="E45" s="44">
        <v>0</v>
      </c>
      <c r="F45" s="44">
        <v>0</v>
      </c>
      <c r="G45" s="44"/>
      <c r="H45" s="100">
        <f t="shared" si="0"/>
        <v>0</v>
      </c>
      <c r="I45" s="97"/>
    </row>
    <row r="46" spans="2:9" s="3" customFormat="1" ht="26.25" customHeight="1" x14ac:dyDescent="0.25">
      <c r="B46" s="32" t="s">
        <v>41</v>
      </c>
      <c r="C46" s="33" t="s">
        <v>92</v>
      </c>
      <c r="D46" s="44">
        <v>0</v>
      </c>
      <c r="E46" s="44">
        <v>0</v>
      </c>
      <c r="F46" s="44">
        <v>0</v>
      </c>
      <c r="G46" s="44"/>
      <c r="H46" s="100">
        <f t="shared" si="0"/>
        <v>0</v>
      </c>
      <c r="I46" s="97"/>
    </row>
    <row r="47" spans="2:9" s="3" customFormat="1" ht="24" customHeight="1" x14ac:dyDescent="0.25">
      <c r="B47" s="32" t="s">
        <v>42</v>
      </c>
      <c r="C47" s="33" t="s">
        <v>93</v>
      </c>
      <c r="D47" s="44">
        <v>0</v>
      </c>
      <c r="E47" s="44">
        <v>0</v>
      </c>
      <c r="F47" s="44">
        <v>0</v>
      </c>
      <c r="G47" s="44"/>
      <c r="H47" s="100">
        <f t="shared" si="0"/>
        <v>0</v>
      </c>
      <c r="I47" s="97"/>
    </row>
    <row r="48" spans="2:9" s="3" customFormat="1" ht="25.5" customHeight="1" x14ac:dyDescent="0.25">
      <c r="B48" s="32" t="s">
        <v>43</v>
      </c>
      <c r="C48" s="33" t="s">
        <v>94</v>
      </c>
      <c r="D48" s="44">
        <v>0</v>
      </c>
      <c r="E48" s="44">
        <v>0</v>
      </c>
      <c r="F48" s="44">
        <v>0</v>
      </c>
      <c r="G48" s="44"/>
      <c r="H48" s="100">
        <f t="shared" si="0"/>
        <v>0</v>
      </c>
      <c r="I48" s="97"/>
    </row>
    <row r="49" spans="2:9" s="3" customFormat="1" ht="20.100000000000001" customHeight="1" x14ac:dyDescent="0.25">
      <c r="B49" s="38">
        <v>2.5</v>
      </c>
      <c r="C49" s="39" t="s">
        <v>95</v>
      </c>
      <c r="D49" s="40"/>
      <c r="E49" s="40"/>
      <c r="F49" s="40"/>
      <c r="G49" s="40"/>
      <c r="H49" s="100">
        <f t="shared" si="0"/>
        <v>0</v>
      </c>
      <c r="I49" s="97"/>
    </row>
    <row r="50" spans="2:9" s="3" customFormat="1" ht="26.25" customHeight="1" x14ac:dyDescent="0.25">
      <c r="B50" s="32" t="s">
        <v>44</v>
      </c>
      <c r="C50" s="33" t="s">
        <v>96</v>
      </c>
      <c r="D50" s="44">
        <v>0</v>
      </c>
      <c r="E50" s="44">
        <v>0</v>
      </c>
      <c r="F50" s="44">
        <v>0</v>
      </c>
      <c r="G50" s="44"/>
      <c r="H50" s="100">
        <f t="shared" si="0"/>
        <v>0</v>
      </c>
      <c r="I50" s="97"/>
    </row>
    <row r="51" spans="2:9" s="3" customFormat="1" ht="25.5" customHeight="1" x14ac:dyDescent="0.25">
      <c r="B51" s="32" t="s">
        <v>45</v>
      </c>
      <c r="C51" s="33" t="s">
        <v>97</v>
      </c>
      <c r="D51" s="44">
        <v>0</v>
      </c>
      <c r="E51" s="44">
        <v>0</v>
      </c>
      <c r="F51" s="44">
        <v>0</v>
      </c>
      <c r="G51" s="44"/>
      <c r="H51" s="100">
        <f t="shared" si="0"/>
        <v>0</v>
      </c>
      <c r="I51" s="97"/>
    </row>
    <row r="52" spans="2:9" s="3" customFormat="1" ht="26.25" customHeight="1" x14ac:dyDescent="0.25">
      <c r="B52" s="32" t="s">
        <v>46</v>
      </c>
      <c r="C52" s="33" t="s">
        <v>98</v>
      </c>
      <c r="D52" s="44">
        <v>0</v>
      </c>
      <c r="E52" s="44">
        <v>0</v>
      </c>
      <c r="F52" s="44">
        <v>0</v>
      </c>
      <c r="G52" s="44"/>
      <c r="H52" s="100">
        <f t="shared" si="0"/>
        <v>0</v>
      </c>
      <c r="I52" s="97"/>
    </row>
    <row r="53" spans="2:9" s="3" customFormat="1" ht="25.5" customHeight="1" x14ac:dyDescent="0.25">
      <c r="B53" s="32" t="s">
        <v>47</v>
      </c>
      <c r="C53" s="33" t="s">
        <v>99</v>
      </c>
      <c r="D53" s="44">
        <v>0</v>
      </c>
      <c r="E53" s="44">
        <v>0</v>
      </c>
      <c r="F53" s="44">
        <v>0</v>
      </c>
      <c r="G53" s="44"/>
      <c r="H53" s="100">
        <f t="shared" si="0"/>
        <v>0</v>
      </c>
      <c r="I53" s="97"/>
    </row>
    <row r="54" spans="2:9" s="3" customFormat="1" ht="30" customHeight="1" x14ac:dyDescent="0.25">
      <c r="B54" s="32" t="s">
        <v>48</v>
      </c>
      <c r="C54" s="33" t="s">
        <v>100</v>
      </c>
      <c r="D54" s="44">
        <v>0</v>
      </c>
      <c r="E54" s="44">
        <v>0</v>
      </c>
      <c r="F54" s="44">
        <v>0</v>
      </c>
      <c r="G54" s="44"/>
      <c r="H54" s="100">
        <f t="shared" si="0"/>
        <v>0</v>
      </c>
      <c r="I54" s="97"/>
    </row>
    <row r="55" spans="2:9" s="3" customFormat="1" ht="20.100000000000001" customHeight="1" x14ac:dyDescent="0.25">
      <c r="B55" s="32" t="s">
        <v>49</v>
      </c>
      <c r="C55" s="33" t="s">
        <v>102</v>
      </c>
      <c r="D55" s="44">
        <v>0</v>
      </c>
      <c r="E55" s="44">
        <v>0</v>
      </c>
      <c r="F55" s="44">
        <v>0</v>
      </c>
      <c r="G55" s="44"/>
      <c r="H55" s="100">
        <f t="shared" si="0"/>
        <v>0</v>
      </c>
      <c r="I55" s="97"/>
    </row>
    <row r="56" spans="2:9" s="3" customFormat="1" ht="20.100000000000001" customHeight="1" x14ac:dyDescent="0.25">
      <c r="B56" s="32" t="s">
        <v>50</v>
      </c>
      <c r="C56" s="33" t="s">
        <v>101</v>
      </c>
      <c r="D56" s="44">
        <v>0</v>
      </c>
      <c r="E56" s="44">
        <v>0</v>
      </c>
      <c r="F56" s="44">
        <v>0</v>
      </c>
      <c r="G56" s="44"/>
      <c r="H56" s="100">
        <f t="shared" si="0"/>
        <v>0</v>
      </c>
      <c r="I56" s="97"/>
    </row>
    <row r="57" spans="2:9" s="3" customFormat="1" ht="20.100000000000001" customHeight="1" x14ac:dyDescent="0.25">
      <c r="B57" s="38">
        <v>2.6</v>
      </c>
      <c r="C57" s="39" t="s">
        <v>103</v>
      </c>
      <c r="D57" s="40"/>
      <c r="E57" s="40"/>
      <c r="F57" s="40"/>
      <c r="G57" s="40"/>
      <c r="H57" s="100">
        <f t="shared" si="0"/>
        <v>0</v>
      </c>
      <c r="I57" s="97"/>
    </row>
    <row r="58" spans="2:9" s="3" customFormat="1" ht="20.100000000000001" customHeight="1" x14ac:dyDescent="0.25">
      <c r="B58" s="32" t="s">
        <v>51</v>
      </c>
      <c r="C58" s="33" t="s">
        <v>104</v>
      </c>
      <c r="D58" s="44">
        <f>+'Ejecución SIGEF'!D89</f>
        <v>0</v>
      </c>
      <c r="E58" s="44">
        <f>+'Ejecución SIGEF'!E89</f>
        <v>0</v>
      </c>
      <c r="F58" s="44"/>
      <c r="G58" s="44">
        <v>46020</v>
      </c>
      <c r="H58" s="100"/>
      <c r="I58" s="97"/>
    </row>
    <row r="59" spans="2:9" s="3" customFormat="1" ht="20.100000000000001" customHeight="1" x14ac:dyDescent="0.25">
      <c r="B59" s="32" t="s">
        <v>52</v>
      </c>
      <c r="C59" s="33" t="s">
        <v>105</v>
      </c>
      <c r="D59" s="44">
        <f>+'Ejecución SIGEF'!D90</f>
        <v>0</v>
      </c>
      <c r="E59" s="44">
        <f>+'Ejecución SIGEF'!E90</f>
        <v>0</v>
      </c>
      <c r="F59" s="44"/>
      <c r="G59" s="44">
        <v>269989.90000000002</v>
      </c>
      <c r="H59" s="100"/>
      <c r="I59" s="97"/>
    </row>
    <row r="60" spans="2:9" s="3" customFormat="1" ht="29.25" customHeight="1" x14ac:dyDescent="0.25">
      <c r="B60" s="32" t="s">
        <v>53</v>
      </c>
      <c r="C60" s="33" t="s">
        <v>106</v>
      </c>
      <c r="D60" s="44">
        <f>+'Ejecución SIGEF'!D91</f>
        <v>0</v>
      </c>
      <c r="E60" s="44">
        <f>+'Ejecución SIGEF'!E91</f>
        <v>0</v>
      </c>
      <c r="F60" s="44">
        <f>+'Ejecución SIGEF'!F91</f>
        <v>0</v>
      </c>
      <c r="G60" s="44"/>
      <c r="H60" s="100">
        <f t="shared" si="0"/>
        <v>0</v>
      </c>
      <c r="I60" s="97"/>
    </row>
    <row r="61" spans="2:9" s="3" customFormat="1" ht="25.5" customHeight="1" x14ac:dyDescent="0.25">
      <c r="B61" s="32" t="s">
        <v>54</v>
      </c>
      <c r="C61" s="33" t="s">
        <v>107</v>
      </c>
      <c r="D61" s="44">
        <f>+'Ejecución SIGEF'!D92</f>
        <v>0</v>
      </c>
      <c r="E61" s="44">
        <f>+'Ejecución SIGEF'!E92</f>
        <v>0</v>
      </c>
      <c r="F61" s="44">
        <f>+'Ejecución SIGEF'!F92</f>
        <v>0</v>
      </c>
      <c r="G61" s="44"/>
      <c r="H61" s="100">
        <v>2441212.9300000002</v>
      </c>
      <c r="I61" s="97"/>
    </row>
    <row r="62" spans="2:9" s="3" customFormat="1" ht="20.100000000000001" customHeight="1" x14ac:dyDescent="0.25">
      <c r="B62" s="32" t="s">
        <v>55</v>
      </c>
      <c r="C62" s="33" t="s">
        <v>108</v>
      </c>
      <c r="D62" s="44">
        <f>+'Ejecución SIGEF'!D93</f>
        <v>0</v>
      </c>
      <c r="E62" s="44">
        <f>+'Ejecución SIGEF'!E93</f>
        <v>0</v>
      </c>
      <c r="F62" s="44">
        <f>+'Ejecución SIGEF'!F93</f>
        <v>160952</v>
      </c>
      <c r="G62" s="44"/>
      <c r="H62" s="100">
        <v>35043.19</v>
      </c>
      <c r="I62" s="97"/>
    </row>
    <row r="63" spans="2:9" s="3" customFormat="1" ht="20.100000000000001" customHeight="1" x14ac:dyDescent="0.25">
      <c r="B63" s="32" t="s">
        <v>27</v>
      </c>
      <c r="C63" s="33" t="s">
        <v>109</v>
      </c>
      <c r="D63" s="44">
        <f>+'Ejecución SIGEF'!D94</f>
        <v>0</v>
      </c>
      <c r="E63" s="44">
        <f>+'Ejecución SIGEF'!E94</f>
        <v>0</v>
      </c>
      <c r="F63" s="44">
        <f>+'Ejecución SIGEF'!F94</f>
        <v>0</v>
      </c>
      <c r="G63" s="44"/>
      <c r="H63" s="100">
        <f t="shared" si="0"/>
        <v>0</v>
      </c>
      <c r="I63" s="97"/>
    </row>
    <row r="64" spans="2:9" s="3" customFormat="1" ht="20.100000000000001" customHeight="1" x14ac:dyDescent="0.25">
      <c r="B64" s="32" t="s">
        <v>56</v>
      </c>
      <c r="C64" s="33" t="s">
        <v>110</v>
      </c>
      <c r="D64" s="44">
        <f>+'Ejecución SIGEF'!D95</f>
        <v>0</v>
      </c>
      <c r="E64" s="44">
        <f>+'Ejecución SIGEF'!E95</f>
        <v>0</v>
      </c>
      <c r="F64" s="44">
        <f>+'Ejecución SIGEF'!F95</f>
        <v>0</v>
      </c>
      <c r="G64" s="44"/>
      <c r="H64" s="100">
        <f t="shared" si="0"/>
        <v>0</v>
      </c>
      <c r="I64" s="97"/>
    </row>
    <row r="65" spans="2:9" s="3" customFormat="1" ht="26.25" customHeight="1" x14ac:dyDescent="0.25">
      <c r="B65" s="32" t="s">
        <v>57</v>
      </c>
      <c r="C65" s="33" t="s">
        <v>111</v>
      </c>
      <c r="D65" s="44">
        <v>0</v>
      </c>
      <c r="E65" s="44">
        <v>0</v>
      </c>
      <c r="F65" s="44">
        <v>0</v>
      </c>
      <c r="G65" s="44"/>
      <c r="H65" s="100"/>
      <c r="I65" s="97"/>
    </row>
    <row r="66" spans="2:9" s="3" customFormat="1" ht="25.5" customHeight="1" x14ac:dyDescent="0.25">
      <c r="B66" s="32" t="s">
        <v>58</v>
      </c>
      <c r="C66" s="33" t="s">
        <v>112</v>
      </c>
      <c r="D66" s="44">
        <v>0</v>
      </c>
      <c r="E66" s="44">
        <v>0</v>
      </c>
      <c r="F66" s="44">
        <v>0</v>
      </c>
      <c r="G66" s="44"/>
      <c r="H66" s="100">
        <f t="shared" si="0"/>
        <v>0</v>
      </c>
      <c r="I66" s="97"/>
    </row>
    <row r="67" spans="2:9" s="3" customFormat="1" ht="20.100000000000001" customHeight="1" x14ac:dyDescent="0.25">
      <c r="B67" s="38">
        <v>2.7</v>
      </c>
      <c r="C67" s="39" t="s">
        <v>113</v>
      </c>
      <c r="D67" s="40"/>
      <c r="E67" s="40"/>
      <c r="F67" s="40"/>
      <c r="G67" s="40"/>
      <c r="H67" s="100">
        <f t="shared" si="0"/>
        <v>0</v>
      </c>
      <c r="I67" s="97"/>
    </row>
    <row r="68" spans="2:9" s="3" customFormat="1" ht="20.100000000000001" customHeight="1" x14ac:dyDescent="0.25">
      <c r="B68" s="32" t="s">
        <v>59</v>
      </c>
      <c r="C68" s="33" t="s">
        <v>114</v>
      </c>
      <c r="D68" s="44">
        <v>0</v>
      </c>
      <c r="E68" s="44">
        <v>0</v>
      </c>
      <c r="F68" s="44">
        <v>0</v>
      </c>
      <c r="G68" s="44"/>
      <c r="H68" s="100">
        <f t="shared" si="0"/>
        <v>0</v>
      </c>
      <c r="I68" s="97"/>
    </row>
    <row r="69" spans="2:9" s="3" customFormat="1" ht="20.100000000000001" customHeight="1" x14ac:dyDescent="0.25">
      <c r="B69" s="32" t="s">
        <v>60</v>
      </c>
      <c r="C69" s="33" t="s">
        <v>117</v>
      </c>
      <c r="D69" s="44">
        <v>0</v>
      </c>
      <c r="E69" s="44">
        <v>0</v>
      </c>
      <c r="F69" s="44">
        <v>0</v>
      </c>
      <c r="G69" s="44"/>
      <c r="H69" s="100">
        <f t="shared" si="0"/>
        <v>0</v>
      </c>
      <c r="I69" s="97"/>
    </row>
    <row r="70" spans="2:9" s="3" customFormat="1" ht="20.100000000000001" customHeight="1" x14ac:dyDescent="0.25">
      <c r="B70" s="32" t="s">
        <v>61</v>
      </c>
      <c r="C70" s="33" t="s">
        <v>115</v>
      </c>
      <c r="D70" s="44">
        <v>0</v>
      </c>
      <c r="E70" s="44">
        <v>0</v>
      </c>
      <c r="F70" s="44">
        <v>0</v>
      </c>
      <c r="G70" s="44"/>
      <c r="H70" s="100">
        <f t="shared" si="0"/>
        <v>0</v>
      </c>
      <c r="I70" s="97"/>
    </row>
    <row r="71" spans="2:9" s="3" customFormat="1" ht="30.75" customHeight="1" x14ac:dyDescent="0.25">
      <c r="B71" s="32" t="s">
        <v>62</v>
      </c>
      <c r="C71" s="33" t="s">
        <v>116</v>
      </c>
      <c r="D71" s="44">
        <v>0</v>
      </c>
      <c r="E71" s="44">
        <v>0</v>
      </c>
      <c r="F71" s="44">
        <v>0</v>
      </c>
      <c r="G71" s="44"/>
      <c r="H71" s="100">
        <f t="shared" si="0"/>
        <v>0</v>
      </c>
      <c r="I71" s="97"/>
    </row>
    <row r="72" spans="2:9" s="3" customFormat="1" ht="20.100000000000001" customHeight="1" x14ac:dyDescent="0.25">
      <c r="B72" s="38">
        <v>2.8</v>
      </c>
      <c r="C72" s="39" t="s">
        <v>118</v>
      </c>
      <c r="D72" s="40"/>
      <c r="E72" s="40"/>
      <c r="F72" s="40"/>
      <c r="G72" s="40"/>
      <c r="H72" s="100">
        <f t="shared" si="0"/>
        <v>0</v>
      </c>
      <c r="I72" s="97"/>
    </row>
    <row r="73" spans="2:9" s="3" customFormat="1" ht="20.100000000000001" customHeight="1" x14ac:dyDescent="0.25">
      <c r="B73" s="32" t="s">
        <v>63</v>
      </c>
      <c r="C73" s="33" t="s">
        <v>132</v>
      </c>
      <c r="D73" s="44">
        <v>0</v>
      </c>
      <c r="E73" s="44">
        <v>0</v>
      </c>
      <c r="F73" s="44">
        <v>0</v>
      </c>
      <c r="G73" s="44"/>
      <c r="H73" s="100">
        <f t="shared" si="0"/>
        <v>0</v>
      </c>
      <c r="I73" s="97"/>
    </row>
    <row r="74" spans="2:9" s="3" customFormat="1" ht="28.5" customHeight="1" x14ac:dyDescent="0.25">
      <c r="B74" s="32" t="s">
        <v>64</v>
      </c>
      <c r="C74" s="33" t="s">
        <v>133</v>
      </c>
      <c r="D74" s="44">
        <v>0</v>
      </c>
      <c r="E74" s="44">
        <v>0</v>
      </c>
      <c r="F74" s="44">
        <v>0</v>
      </c>
      <c r="G74" s="44"/>
      <c r="H74" s="100">
        <f t="shared" si="0"/>
        <v>0</v>
      </c>
      <c r="I74" s="97"/>
    </row>
    <row r="75" spans="2:9" s="3" customFormat="1" ht="20.100000000000001" customHeight="1" x14ac:dyDescent="0.25">
      <c r="B75" s="38">
        <v>2.9</v>
      </c>
      <c r="C75" s="39" t="s">
        <v>119</v>
      </c>
      <c r="D75" s="40"/>
      <c r="E75" s="40"/>
      <c r="F75" s="40"/>
      <c r="G75" s="40"/>
      <c r="H75" s="100">
        <f t="shared" si="0"/>
        <v>0</v>
      </c>
      <c r="I75" s="97"/>
    </row>
    <row r="76" spans="2:9" s="3" customFormat="1" ht="20.100000000000001" customHeight="1" x14ac:dyDescent="0.25">
      <c r="B76" s="32" t="s">
        <v>65</v>
      </c>
      <c r="C76" s="33" t="s">
        <v>134</v>
      </c>
      <c r="D76" s="44">
        <v>0</v>
      </c>
      <c r="E76" s="44">
        <v>0</v>
      </c>
      <c r="F76" s="44">
        <v>0</v>
      </c>
      <c r="G76" s="44"/>
      <c r="H76" s="100">
        <f t="shared" si="0"/>
        <v>0</v>
      </c>
      <c r="I76" s="97"/>
    </row>
    <row r="77" spans="2:9" s="3" customFormat="1" ht="20.100000000000001" customHeight="1" x14ac:dyDescent="0.25">
      <c r="B77" s="32" t="s">
        <v>66</v>
      </c>
      <c r="C77" s="33" t="s">
        <v>142</v>
      </c>
      <c r="D77" s="44">
        <v>0</v>
      </c>
      <c r="E77" s="44">
        <v>0</v>
      </c>
      <c r="F77" s="44">
        <v>0</v>
      </c>
      <c r="G77" s="44"/>
      <c r="H77" s="100">
        <f t="shared" si="0"/>
        <v>0</v>
      </c>
      <c r="I77" s="97"/>
    </row>
    <row r="78" spans="2:9" s="3" customFormat="1" ht="29.25" customHeight="1" x14ac:dyDescent="0.25">
      <c r="B78" s="32" t="s">
        <v>67</v>
      </c>
      <c r="C78" s="33" t="s">
        <v>143</v>
      </c>
      <c r="D78" s="44">
        <v>0</v>
      </c>
      <c r="E78" s="44">
        <v>0</v>
      </c>
      <c r="F78" s="44">
        <v>0</v>
      </c>
      <c r="G78" s="44"/>
      <c r="H78" s="100">
        <f t="shared" si="0"/>
        <v>0</v>
      </c>
      <c r="I78" s="97"/>
    </row>
    <row r="79" spans="2:9" s="7" customFormat="1" ht="20.100000000000001" customHeight="1" x14ac:dyDescent="0.25">
      <c r="B79" s="129" t="s">
        <v>0</v>
      </c>
      <c r="C79" s="129"/>
      <c r="D79" s="30">
        <f>SUM(D15:D78)</f>
        <v>51930087.609999999</v>
      </c>
      <c r="E79" s="30">
        <f>SUM(E15:E78)</f>
        <v>123641171.28</v>
      </c>
      <c r="F79" s="30">
        <f>SUM(F15:F78)</f>
        <v>226575430.57000002</v>
      </c>
      <c r="G79" s="30">
        <f>SUM(G15:G78)</f>
        <v>144773856.21000001</v>
      </c>
      <c r="H79" s="100"/>
      <c r="I79" s="96"/>
    </row>
    <row r="80" spans="2:9" s="3" customFormat="1" ht="20.100000000000001" customHeight="1" x14ac:dyDescent="0.25">
      <c r="B80" s="34">
        <v>4</v>
      </c>
      <c r="C80" s="36" t="s">
        <v>120</v>
      </c>
      <c r="D80" s="44"/>
      <c r="E80" s="44"/>
      <c r="F80" s="44"/>
      <c r="G80" s="44"/>
      <c r="H80" s="100"/>
      <c r="I80" s="97"/>
    </row>
    <row r="81" spans="2:10" s="7" customFormat="1" ht="20.100000000000001" customHeight="1" x14ac:dyDescent="0.25">
      <c r="B81" s="32">
        <v>4.0999999999999996</v>
      </c>
      <c r="C81" s="37" t="s">
        <v>126</v>
      </c>
      <c r="D81" s="44"/>
      <c r="E81" s="44"/>
      <c r="F81" s="44"/>
      <c r="G81" s="44"/>
      <c r="H81" s="100">
        <f t="shared" si="0"/>
        <v>0</v>
      </c>
      <c r="I81" s="96"/>
    </row>
    <row r="82" spans="2:10" s="7" customFormat="1" ht="20.100000000000001" customHeight="1" x14ac:dyDescent="0.25">
      <c r="B82" s="32" t="s">
        <v>121</v>
      </c>
      <c r="C82" s="35" t="s">
        <v>127</v>
      </c>
      <c r="D82" s="44">
        <v>0</v>
      </c>
      <c r="E82" s="44">
        <v>0</v>
      </c>
      <c r="F82" s="44">
        <v>0</v>
      </c>
      <c r="G82" s="44"/>
      <c r="H82" s="100">
        <f t="shared" si="0"/>
        <v>0</v>
      </c>
      <c r="I82" s="96"/>
    </row>
    <row r="83" spans="2:10" s="7" customFormat="1" ht="20.100000000000001" customHeight="1" x14ac:dyDescent="0.25">
      <c r="B83" s="32" t="s">
        <v>122</v>
      </c>
      <c r="C83" s="35" t="s">
        <v>128</v>
      </c>
      <c r="D83" s="44">
        <v>0</v>
      </c>
      <c r="E83" s="44">
        <v>0</v>
      </c>
      <c r="F83" s="44">
        <v>0</v>
      </c>
      <c r="G83" s="44"/>
      <c r="H83" s="100">
        <f t="shared" ref="H83:H90" si="1">D83+E83+F83+G83</f>
        <v>0</v>
      </c>
      <c r="I83" s="96"/>
    </row>
    <row r="84" spans="2:10" s="7" customFormat="1" ht="20.100000000000001" customHeight="1" x14ac:dyDescent="0.25">
      <c r="B84" s="32">
        <v>4.2</v>
      </c>
      <c r="C84" s="37" t="s">
        <v>129</v>
      </c>
      <c r="D84" s="44"/>
      <c r="E84" s="44"/>
      <c r="F84" s="44"/>
      <c r="G84" s="44"/>
      <c r="H84" s="100">
        <f t="shared" si="1"/>
        <v>0</v>
      </c>
      <c r="I84" s="96"/>
    </row>
    <row r="85" spans="2:10" s="7" customFormat="1" ht="20.100000000000001" customHeight="1" x14ac:dyDescent="0.25">
      <c r="B85" s="32" t="s">
        <v>124</v>
      </c>
      <c r="C85" s="35" t="s">
        <v>130</v>
      </c>
      <c r="D85" s="44">
        <v>0</v>
      </c>
      <c r="E85" s="44">
        <v>0</v>
      </c>
      <c r="F85" s="44">
        <v>0</v>
      </c>
      <c r="G85" s="44"/>
      <c r="H85" s="100">
        <f t="shared" si="1"/>
        <v>0</v>
      </c>
      <c r="I85" s="96"/>
    </row>
    <row r="86" spans="2:10" s="7" customFormat="1" ht="20.100000000000001" customHeight="1" x14ac:dyDescent="0.25">
      <c r="B86" s="32" t="s">
        <v>125</v>
      </c>
      <c r="C86" s="35" t="s">
        <v>131</v>
      </c>
      <c r="D86" s="44">
        <v>0</v>
      </c>
      <c r="E86" s="44">
        <v>0</v>
      </c>
      <c r="F86" s="44">
        <v>0</v>
      </c>
      <c r="G86" s="44"/>
      <c r="H86" s="100">
        <f t="shared" si="1"/>
        <v>0</v>
      </c>
      <c r="I86" s="96"/>
    </row>
    <row r="87" spans="2:10" s="7" customFormat="1" ht="20.100000000000001" customHeight="1" x14ac:dyDescent="0.25">
      <c r="B87" s="32">
        <v>4.3</v>
      </c>
      <c r="C87" s="37" t="s">
        <v>135</v>
      </c>
      <c r="D87" s="44"/>
      <c r="E87" s="44"/>
      <c r="F87" s="44"/>
      <c r="G87" s="44"/>
      <c r="H87" s="100">
        <f t="shared" si="1"/>
        <v>0</v>
      </c>
      <c r="I87" s="96"/>
    </row>
    <row r="88" spans="2:10" s="7" customFormat="1" ht="20.100000000000001" customHeight="1" x14ac:dyDescent="0.25">
      <c r="B88" s="32" t="s">
        <v>123</v>
      </c>
      <c r="C88" s="35" t="s">
        <v>136</v>
      </c>
      <c r="D88" s="44">
        <v>0</v>
      </c>
      <c r="E88" s="44">
        <v>0</v>
      </c>
      <c r="F88" s="44">
        <v>0</v>
      </c>
      <c r="G88" s="44"/>
      <c r="H88" s="100">
        <f t="shared" si="1"/>
        <v>0</v>
      </c>
      <c r="I88" s="96"/>
    </row>
    <row r="89" spans="2:10" s="7" customFormat="1" ht="20.100000000000001" customHeight="1" x14ac:dyDescent="0.25">
      <c r="B89" s="129" t="s">
        <v>1</v>
      </c>
      <c r="C89" s="129"/>
      <c r="D89" s="31">
        <f t="shared" ref="D89:F89" si="2">SUM(D81:D88)</f>
        <v>0</v>
      </c>
      <c r="E89" s="31">
        <f t="shared" si="2"/>
        <v>0</v>
      </c>
      <c r="F89" s="31">
        <f t="shared" si="2"/>
        <v>0</v>
      </c>
      <c r="G89" s="31"/>
      <c r="H89" s="100">
        <f t="shared" si="1"/>
        <v>0</v>
      </c>
      <c r="I89" s="96"/>
    </row>
    <row r="90" spans="2:10" s="7" customFormat="1" ht="20.100000000000001" customHeight="1" x14ac:dyDescent="0.25">
      <c r="B90" s="25"/>
      <c r="C90" s="27"/>
      <c r="D90" s="26"/>
      <c r="E90" s="26"/>
      <c r="F90" s="26"/>
      <c r="G90" s="26"/>
      <c r="H90" s="100">
        <f t="shared" si="1"/>
        <v>0</v>
      </c>
      <c r="I90" s="96"/>
    </row>
    <row r="91" spans="2:10" s="7" customFormat="1" ht="20.100000000000001" customHeight="1" x14ac:dyDescent="0.25">
      <c r="B91" s="129" t="s">
        <v>2</v>
      </c>
      <c r="C91" s="129"/>
      <c r="D91" s="28">
        <f>+D79+D89</f>
        <v>51930087.609999999</v>
      </c>
      <c r="E91" s="28">
        <f>+E79+E89</f>
        <v>123641171.28</v>
      </c>
      <c r="F91" s="28">
        <f>+F79+F89</f>
        <v>226575430.57000002</v>
      </c>
      <c r="G91" s="30">
        <f>SUM(G79)</f>
        <v>144773856.21000001</v>
      </c>
      <c r="H91" s="100"/>
      <c r="I91" s="96"/>
    </row>
    <row r="92" spans="2:10" s="45" customFormat="1" ht="18.75" customHeight="1" x14ac:dyDescent="0.3">
      <c r="B92" s="127"/>
      <c r="C92" s="127"/>
      <c r="D92" s="127"/>
      <c r="E92" s="127"/>
      <c r="F92" s="95"/>
      <c r="G92" s="95"/>
      <c r="H92" s="55"/>
      <c r="I92" s="98"/>
    </row>
    <row r="93" spans="2:10" s="18" customFormat="1" ht="17.25" x14ac:dyDescent="0.3">
      <c r="B93" s="48" t="s">
        <v>218</v>
      </c>
      <c r="C93" s="29"/>
      <c r="D93" s="29"/>
      <c r="E93" s="29"/>
      <c r="F93" s="29"/>
      <c r="G93" s="29"/>
      <c r="H93" s="29"/>
      <c r="I93" s="99"/>
      <c r="J93" s="19"/>
    </row>
    <row r="94" spans="2:10" s="18" customFormat="1" ht="17.25" x14ac:dyDescent="0.3">
      <c r="B94" s="48" t="s">
        <v>219</v>
      </c>
      <c r="C94" s="29"/>
      <c r="D94" s="29"/>
      <c r="E94" s="29"/>
      <c r="F94" s="29"/>
      <c r="G94" s="29"/>
      <c r="H94" s="29"/>
      <c r="I94" s="99"/>
      <c r="J94" s="19"/>
    </row>
    <row r="95" spans="2:10" s="18" customFormat="1" ht="17.25" x14ac:dyDescent="0.3">
      <c r="B95" s="48" t="s">
        <v>220</v>
      </c>
      <c r="C95" s="29"/>
      <c r="D95" s="29"/>
      <c r="E95" s="29"/>
      <c r="F95" s="29"/>
      <c r="G95" s="29"/>
      <c r="H95" s="29"/>
      <c r="I95" s="99"/>
      <c r="J95" s="19"/>
    </row>
    <row r="96" spans="2:10" s="18" customFormat="1" ht="17.25" x14ac:dyDescent="0.3">
      <c r="B96" s="48" t="s">
        <v>221</v>
      </c>
      <c r="C96" s="29"/>
      <c r="D96" s="29"/>
      <c r="E96" s="29"/>
      <c r="F96" s="29"/>
      <c r="G96" s="29"/>
      <c r="H96" s="29"/>
      <c r="I96" s="99"/>
      <c r="J96" s="19"/>
    </row>
    <row r="97" spans="2:10" s="18" customFormat="1" ht="17.25" x14ac:dyDescent="0.3">
      <c r="B97" s="48" t="s">
        <v>222</v>
      </c>
      <c r="C97" s="29"/>
      <c r="D97" s="29"/>
      <c r="E97" s="29"/>
      <c r="F97" s="29"/>
      <c r="G97" s="29"/>
      <c r="H97" s="29"/>
      <c r="I97" s="99"/>
      <c r="J97" s="19"/>
    </row>
    <row r="98" spans="2:10" s="7" customFormat="1" ht="18.75" x14ac:dyDescent="0.3">
      <c r="B98" s="20"/>
      <c r="C98" s="20"/>
      <c r="D98" s="21"/>
      <c r="E98" s="21"/>
      <c r="F98" s="21"/>
      <c r="G98" s="21"/>
      <c r="H98" s="11"/>
      <c r="I98" s="96"/>
    </row>
    <row r="99" spans="2:10" s="7" customFormat="1" ht="18.75" x14ac:dyDescent="0.3">
      <c r="B99" s="20"/>
      <c r="C99" s="20"/>
      <c r="D99" s="21"/>
      <c r="E99" s="21"/>
      <c r="F99" s="21"/>
      <c r="G99" s="21"/>
      <c r="H99" s="11"/>
      <c r="I99" s="96"/>
    </row>
  </sheetData>
  <mergeCells count="11">
    <mergeCell ref="B9:H9"/>
    <mergeCell ref="B79:C79"/>
    <mergeCell ref="B89:C89"/>
    <mergeCell ref="B91:C91"/>
    <mergeCell ref="B92:E92"/>
    <mergeCell ref="B8:H8"/>
    <mergeCell ref="B3:H3"/>
    <mergeCell ref="B4:H4"/>
    <mergeCell ref="B5:H5"/>
    <mergeCell ref="B6:H6"/>
    <mergeCell ref="B7:H7"/>
  </mergeCells>
  <pageMargins left="0.25" right="0.25" top="0.75" bottom="0.75" header="0.3" footer="0.3"/>
  <pageSetup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Portal SIGEF</vt:lpstr>
      <vt:lpstr>Hoja2</vt:lpstr>
      <vt:lpstr>Ejecución SIGEF</vt:lpstr>
      <vt:lpstr>Hoja3</vt:lpstr>
      <vt:lpstr>Hoja1</vt:lpstr>
      <vt:lpstr>Portal SIGEF (2)</vt:lpstr>
      <vt:lpstr>'Ejecución SIGEF'!Títulos_a_imprimir</vt:lpstr>
      <vt:lpstr>'Portal SIGEF'!Títulos_a_imprimir</vt:lpstr>
      <vt:lpstr>'Portal SIGEF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Enriqueta González</cp:lastModifiedBy>
  <cp:lastPrinted>2022-07-07T18:12:00Z</cp:lastPrinted>
  <dcterms:created xsi:type="dcterms:W3CDTF">2018-04-17T18:57:16Z</dcterms:created>
  <dcterms:modified xsi:type="dcterms:W3CDTF">2022-07-08T13:07:13Z</dcterms:modified>
</cp:coreProperties>
</file>