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eliz\Desktop\Presupuesto  Jose Vicente\Ejecucion Mensual\Septiembre 2022\"/>
    </mc:Choice>
  </mc:AlternateContent>
  <xr:revisionPtr revIDLastSave="0" documentId="13_ncr:1_{9A69441F-8197-4FE2-AC75-D126D4924765}" xr6:coauthVersionLast="47" xr6:coauthVersionMax="47" xr10:uidLastSave="{00000000-0000-0000-0000-000000000000}"/>
  <workbookProtection workbookAlgorithmName="SHA-512" workbookHashValue="95axGINp67pwOzJjtOV33CjyLTRjQIvRAOBFrwUhZgI4kXJKEbNqTN1wzlCvLAXTnfa1zQraE/6r1oAvF72ggQ==" workbookSaltValue="5DuUn/YZqZWRXA8I3KOF4Q==" workbookSpinCount="100000" lockStructure="1"/>
  <bookViews>
    <workbookView xWindow="-120" yWindow="-120" windowWidth="20730" windowHeight="11160" xr2:uid="{39865689-7CF5-4C08-B0CD-312924951744}"/>
  </bookViews>
  <sheets>
    <sheet name="2022 Ene-Agto. SIGEF" sheetId="1" r:id="rId1"/>
  </sheets>
  <externalReferences>
    <externalReference r:id="rId2"/>
  </externalReferences>
  <definedNames>
    <definedName name="_xlnm.Print_Titles" localSheetId="0">'2022 Ene-Agto. SIGEF'!$3:$12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M16" i="1" s="1"/>
  <c r="M20" i="1"/>
  <c r="M30" i="1"/>
  <c r="M40" i="1"/>
  <c r="M46" i="1"/>
  <c r="M56" i="1"/>
  <c r="M64" i="1"/>
  <c r="M65" i="1"/>
  <c r="M66" i="1"/>
  <c r="E16" i="1"/>
  <c r="F16" i="1"/>
  <c r="D17" i="1"/>
  <c r="E17" i="1"/>
  <c r="F17" i="1"/>
  <c r="H18" i="1"/>
  <c r="M18" i="1" s="1"/>
  <c r="D19" i="1"/>
  <c r="M19" i="1" s="1"/>
  <c r="E19" i="1"/>
  <c r="F19" i="1"/>
  <c r="L78" i="1"/>
  <c r="L90" i="1" s="1"/>
  <c r="M79" i="1"/>
  <c r="K78" i="1"/>
  <c r="K90" i="1" s="1"/>
  <c r="M17" i="1" l="1"/>
  <c r="H17" i="1"/>
  <c r="J88" i="1"/>
  <c r="I88" i="1"/>
  <c r="G88" i="1"/>
  <c r="F88" i="1"/>
  <c r="E88" i="1"/>
  <c r="D88" i="1"/>
  <c r="D90" i="1"/>
  <c r="J78" i="1"/>
  <c r="J90" i="1" s="1"/>
  <c r="H88" i="1" l="1"/>
  <c r="G90" i="1"/>
  <c r="H87" i="1"/>
  <c r="M87" i="1" s="1"/>
  <c r="H86" i="1"/>
  <c r="M86" i="1" s="1"/>
  <c r="H85" i="1"/>
  <c r="M85" i="1" s="1"/>
  <c r="H84" i="1"/>
  <c r="M84" i="1" s="1"/>
  <c r="H83" i="1"/>
  <c r="M83" i="1" s="1"/>
  <c r="H82" i="1"/>
  <c r="M82" i="1" s="1"/>
  <c r="H81" i="1"/>
  <c r="M81" i="1" s="1"/>
  <c r="H80" i="1"/>
  <c r="M80" i="1" s="1"/>
  <c r="H77" i="1"/>
  <c r="M77" i="1" s="1"/>
  <c r="H76" i="1"/>
  <c r="M76" i="1" s="1"/>
  <c r="H75" i="1"/>
  <c r="M75" i="1" s="1"/>
  <c r="H74" i="1"/>
  <c r="M74" i="1" s="1"/>
  <c r="H73" i="1"/>
  <c r="M73" i="1" s="1"/>
  <c r="H72" i="1"/>
  <c r="M72" i="1" s="1"/>
  <c r="H71" i="1"/>
  <c r="M71" i="1" s="1"/>
  <c r="H70" i="1"/>
  <c r="M70" i="1" s="1"/>
  <c r="H69" i="1"/>
  <c r="M69" i="1" s="1"/>
  <c r="H68" i="1"/>
  <c r="M68" i="1" s="1"/>
  <c r="H67" i="1"/>
  <c r="M67" i="1" s="1"/>
  <c r="F63" i="1"/>
  <c r="E63" i="1"/>
  <c r="D63" i="1"/>
  <c r="M63" i="1" s="1"/>
  <c r="F62" i="1"/>
  <c r="E62" i="1"/>
  <c r="D62" i="1"/>
  <c r="F61" i="1"/>
  <c r="E61" i="1"/>
  <c r="D61" i="1"/>
  <c r="F60" i="1"/>
  <c r="E60" i="1"/>
  <c r="D60" i="1"/>
  <c r="F59" i="1"/>
  <c r="E59" i="1"/>
  <c r="D59" i="1"/>
  <c r="M59" i="1" s="1"/>
  <c r="E58" i="1"/>
  <c r="D58" i="1"/>
  <c r="E57" i="1"/>
  <c r="D57" i="1"/>
  <c r="M57" i="1" s="1"/>
  <c r="H55" i="1"/>
  <c r="H54" i="1"/>
  <c r="H53" i="1"/>
  <c r="H52" i="1"/>
  <c r="H51" i="1"/>
  <c r="H50" i="1"/>
  <c r="H49" i="1"/>
  <c r="H48" i="1"/>
  <c r="M48" i="1" s="1"/>
  <c r="H47" i="1"/>
  <c r="M47" i="1" s="1"/>
  <c r="H45" i="1"/>
  <c r="M45" i="1" s="1"/>
  <c r="H44" i="1"/>
  <c r="M44" i="1" s="1"/>
  <c r="H43" i="1"/>
  <c r="M43" i="1" s="1"/>
  <c r="H42" i="1"/>
  <c r="M42" i="1" s="1"/>
  <c r="F41" i="1"/>
  <c r="E41" i="1"/>
  <c r="D41" i="1"/>
  <c r="M41" i="1" s="1"/>
  <c r="G39" i="1"/>
  <c r="F39" i="1"/>
  <c r="E39" i="1"/>
  <c r="D39" i="1"/>
  <c r="M39" i="1" s="1"/>
  <c r="H38" i="1"/>
  <c r="M38" i="1" s="1"/>
  <c r="G37" i="1"/>
  <c r="F37" i="1"/>
  <c r="E37" i="1"/>
  <c r="D37" i="1"/>
  <c r="F36" i="1"/>
  <c r="E36" i="1"/>
  <c r="D36" i="1"/>
  <c r="M36" i="1" s="1"/>
  <c r="F35" i="1"/>
  <c r="E35" i="1"/>
  <c r="D35" i="1"/>
  <c r="M35" i="1" s="1"/>
  <c r="F34" i="1"/>
  <c r="E34" i="1"/>
  <c r="D34" i="1"/>
  <c r="F33" i="1"/>
  <c r="E33" i="1"/>
  <c r="D33" i="1"/>
  <c r="G32" i="1"/>
  <c r="F32" i="1"/>
  <c r="E32" i="1"/>
  <c r="D32" i="1"/>
  <c r="F31" i="1"/>
  <c r="E31" i="1"/>
  <c r="D31" i="1"/>
  <c r="M31" i="1" s="1"/>
  <c r="F29" i="1"/>
  <c r="E29" i="1"/>
  <c r="D29" i="1"/>
  <c r="M29" i="1" s="1"/>
  <c r="E28" i="1"/>
  <c r="D28" i="1"/>
  <c r="F27" i="1"/>
  <c r="E27" i="1"/>
  <c r="D27" i="1"/>
  <c r="M27" i="1" s="1"/>
  <c r="F26" i="1"/>
  <c r="E26" i="1"/>
  <c r="D26" i="1"/>
  <c r="F25" i="1"/>
  <c r="E25" i="1"/>
  <c r="D25" i="1"/>
  <c r="F24" i="1"/>
  <c r="E24" i="1"/>
  <c r="D24" i="1"/>
  <c r="F23" i="1"/>
  <c r="E23" i="1"/>
  <c r="M23" i="1" s="1"/>
  <c r="F22" i="1"/>
  <c r="E22" i="1"/>
  <c r="D22" i="1"/>
  <c r="F21" i="1"/>
  <c r="E21" i="1"/>
  <c r="D21" i="1"/>
  <c r="F15" i="1"/>
  <c r="E15" i="1"/>
  <c r="D15" i="1"/>
  <c r="M15" i="1" s="1"/>
  <c r="M26" i="1" l="1"/>
  <c r="M62" i="1"/>
  <c r="M22" i="1"/>
  <c r="M25" i="1"/>
  <c r="M34" i="1"/>
  <c r="M50" i="1"/>
  <c r="M58" i="1"/>
  <c r="M61" i="1"/>
  <c r="M88" i="1"/>
  <c r="M21" i="1"/>
  <c r="M24" i="1"/>
  <c r="M28" i="1"/>
  <c r="M32" i="1"/>
  <c r="M33" i="1"/>
  <c r="M37" i="1"/>
  <c r="M51" i="1"/>
  <c r="M60" i="1"/>
  <c r="J51" i="1"/>
  <c r="J55" i="1"/>
  <c r="M55" i="1" s="1"/>
  <c r="J50" i="1"/>
  <c r="J54" i="1"/>
  <c r="M54" i="1" s="1"/>
  <c r="J52" i="1"/>
  <c r="M52" i="1" s="1"/>
  <c r="J49" i="1"/>
  <c r="M49" i="1" s="1"/>
  <c r="J53" i="1"/>
  <c r="M53" i="1" s="1"/>
  <c r="E78" i="1"/>
  <c r="F78" i="1"/>
  <c r="F90" i="1" s="1"/>
  <c r="I78" i="1"/>
  <c r="E90" i="1" l="1"/>
  <c r="H78" i="1"/>
  <c r="M78" i="1" s="1"/>
  <c r="M90" i="1" s="1"/>
</calcChain>
</file>

<file path=xl/sharedStrings.xml><?xml version="1.0" encoding="utf-8"?>
<sst xmlns="http://schemas.openxmlformats.org/spreadsheetml/2006/main" count="163" uniqueCount="163">
  <si>
    <t>REPÚBLICA DOMINICANA</t>
  </si>
  <si>
    <t>MINISTERIO DE EDUCACIÓN</t>
  </si>
  <si>
    <t>Instituto Nacional de Capacitación y Formación del Magisterio</t>
  </si>
  <si>
    <t>RNC 430017027</t>
  </si>
  <si>
    <t>Valores en RD$</t>
  </si>
  <si>
    <t>Cuenta No.</t>
  </si>
  <si>
    <t>Detalle de Cuenta</t>
  </si>
  <si>
    <t>Enero</t>
  </si>
  <si>
    <t>Febrero</t>
  </si>
  <si>
    <t>Marzo</t>
  </si>
  <si>
    <t>Abril</t>
  </si>
  <si>
    <t>Mayo</t>
  </si>
  <si>
    <t>TOTAL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</si>
  <si>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</si>
  <si>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</si>
  <si>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</si>
  <si>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</si>
  <si>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</si>
  <si>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</si>
  <si>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</si>
  <si>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</si>
  <si>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</si>
  <si>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</si>
  <si>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</si>
  <si>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</si>
  <si>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</si>
  <si>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</si>
  <si>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</si>
  <si>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</si>
  <si>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 xml:space="preserve"> PUBLICIDAD, IMPRESIÓN Y ENCUADERNACIÓN</t>
  </si>
  <si>
    <t>2.2.3</t>
  </si>
  <si>
    <t>2.2.4</t>
  </si>
  <si>
    <t>TRANSPORTE Y ALMACENAJE</t>
  </si>
  <si>
    <t>2.2.5</t>
  </si>
  <si>
    <t xml:space="preserve"> ALQUILERES Y RENTAS</t>
  </si>
  <si>
    <t>2.2.6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</si>
  <si>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</si>
  <si>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</si>
  <si>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</si>
  <si>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</si>
  <si>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</si>
  <si>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</si>
  <si>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</si>
  <si>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</si>
  <si>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</si>
  <si>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</si>
  <si>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</si>
  <si>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</si>
  <si>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</si>
  <si>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</si>
  <si>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 xml:space="preserve"> PRODUCTOS FARMACÉUTICOS</t>
  </si>
  <si>
    <t>2.3.5</t>
  </si>
  <si>
    <t>PRODUCTOS DE CUERO, CAUCHO Y PLÁSTICO</t>
  </si>
  <si>
    <t>2.3.6</t>
  </si>
  <si>
    <t xml:space="preserve"> PRODUCTOS DE MINERALES, METÁLICOS Y NO METÁLICOS</t>
  </si>
  <si>
    <t>2.3.7</t>
  </si>
  <si>
    <t xml:space="preserve"> COMBUSTIBLES, LUBRICANTES, PRODUCTOS QUÍMICOS Y CONEXOS</t>
  </si>
  <si>
    <t>2.3.8</t>
  </si>
  <si>
    <t>GASTOS QUE SE ASIGNARÁN DURANTE EL EJERCICIO (ART. 32 Y 33 LEY 423-06)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</si>
  <si>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</si>
  <si>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</si>
  <si>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</si>
  <si>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</si>
  <si>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</si>
  <si>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</si>
  <si>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</si>
  <si>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</si>
  <si>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</si>
  <si>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</si>
  <si>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</si>
  <si>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</si>
  <si>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</si>
  <si>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</si>
  <si>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</si>
  <si>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</si>
  <si>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</si>
  <si>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</si>
  <si>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</si>
  <si>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</si>
  <si>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</si>
  <si>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 xml:space="preserve"> TRANSFERENCIAS DE CAPITAL AL GOBIERNO GENERAL  NACIONAL</t>
  </si>
  <si>
    <t>2.5.3</t>
  </si>
  <si>
    <t xml:space="preserve"> TRANSFERENCIAS DE CAPITAL A GOBIERNOS GENERALES LOCALES</t>
  </si>
  <si>
    <t>2.5.4</t>
  </si>
  <si>
    <t>TRANSFERENCIAS DE CAPITAL 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</si>
  <si>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</si>
  <si>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</si>
  <si>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</si>
  <si>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</si>
  <si>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</si>
  <si>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</si>
  <si>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</si>
  <si>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</si>
  <si>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</si>
  <si>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</si>
  <si>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 xml:space="preserve"> MOBILIARIO Y EQUIPO EDUCACIONAL Y RECREATIVO</t>
  </si>
  <si>
    <t>2.6.3</t>
  </si>
  <si>
    <t xml:space="preserve"> EQUIPO E INSTRUMENTAL, CIENTÍFICO Y LABORATORIO</t>
  </si>
  <si>
    <t>2.6.4</t>
  </si>
  <si>
    <t>VEHÍCULOS Y EQUIPO DE TRANSPORTE, TRACCIÓN Y ELEVACIÓN</t>
  </si>
  <si>
    <t>2.6.5</t>
  </si>
  <si>
    <t xml:space="preserve"> MAQUINARIA, OTROS EQUIPOS Y HERRAMIENTAS</t>
  </si>
  <si>
    <t>2.6.6</t>
  </si>
  <si>
    <t>EQUIPOS DE DEFENSA Y SEGURIDAD</t>
  </si>
  <si>
    <t>2.6.7</t>
  </si>
  <si>
    <t>ACTIVOS BIÓLOGICOS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</si>
  <si>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</si>
  <si>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</si>
  <si>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</si>
  <si>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</si>
  <si>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</si>
  <si>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</si>
  <si>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</si>
  <si>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</si>
  <si>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</si>
  <si>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</si>
  <si>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</si>
  <si>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</si>
  <si>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ASIGNARÁN DURANTE EL EJERCICIO PARA INVERSIÓN (ART. 32 Y 33 LEY 423-06)</t>
  </si>
  <si>
    <t>ADQUISICION DE ACTIVOS FINANCIEROS CON FINES DE POLÍTICA</t>
  </si>
  <si>
    <t>2.8.1</t>
  </si>
  <si>
    <t>CONCESIÓN DE PRESTAMOS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</si>
  <si>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</si>
  <si>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</si>
  <si>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</si>
  <si>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</si>
  <si>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</si>
  <si>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</si>
  <si>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PUBLICA EXTERNA</t>
  </si>
  <si>
    <t>2.9.4</t>
  </si>
  <si>
    <t>COMISIONES Y OTROS GASTOS BANCARIOS DE LA DEUDA PÚBLICA</t>
  </si>
  <si>
    <t>Total Gastos</t>
  </si>
  <si>
    <t>APLICACIONES FINANCIERAS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</si>
  <si>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</si>
  <si>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</si>
  <si>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</si>
  <si>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</si>
  <si>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</si>
  <si>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</si>
  <si>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</si>
  <si>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</si>
  <si>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</si>
  <si>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</si>
  <si>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</si>
  <si>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4.1.7</t>
  </si>
  <si>
    <t>DISMINUCIÓN DEPÓSITOS FONDOS DE TERCEROS</t>
  </si>
  <si>
    <t>TOTAL APLICACIONES FINANCIERAS</t>
  </si>
  <si>
    <t>TOTAL GASTOS Y APLICACIONES FINANCIERAS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</si>
  <si>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</si>
  <si>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</si>
  <si>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</si>
  <si>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</si>
  <si>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</si>
  <si>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t>Julio</t>
  </si>
  <si>
    <t>Junio</t>
  </si>
  <si>
    <t>Martina De León</t>
  </si>
  <si>
    <t>Directora Administrativa y Financiera</t>
  </si>
  <si>
    <t xml:space="preserve">        Ejecución de Gastos y Aplicaciones Financieras en devengado</t>
  </si>
  <si>
    <t xml:space="preserve"> VIÁTICOS</t>
  </si>
  <si>
    <t xml:space="preserve"> SEGUROS</t>
  </si>
  <si>
    <t>Agosto</t>
  </si>
  <si>
    <t>Septiembre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</si>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</sst>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2"/>
      <color theme="1"/>
      <name val="Century Gothic"/>
      <family val="2"/>
    </font>
    <font>
      <sz val="36"/>
      <color theme="1"/>
      <name val="Edwardian Script ITC"/>
      <family val="4"/>
    </font>
    <font>
      <b/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1" fillId="0" borderId="0" xfId="1" applyFont="1" applyAlignment="1"/>
    <xf numFmtId="164" fontId="0" fillId="0" borderId="0" xfId="1" applyFont="1" applyBorder="1"/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6" fillId="2" borderId="0" xfId="1" applyFont="1" applyFill="1" applyBorder="1" applyAlignment="1">
      <alignment horizontal="center" vertical="center" wrapText="1"/>
    </xf>
    <xf numFmtId="164" fontId="3" fillId="3" borderId="0" xfId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164" fontId="8" fillId="4" borderId="1" xfId="1" applyFont="1" applyFill="1" applyBorder="1" applyAlignment="1">
      <alignment horizontal="left" wrapText="1"/>
    </xf>
    <xf numFmtId="164" fontId="0" fillId="4" borderId="0" xfId="1" applyFont="1" applyFill="1" applyBorder="1"/>
    <xf numFmtId="0" fontId="7" fillId="4" borderId="0" xfId="0" applyFont="1" applyFill="1" applyAlignment="1">
      <alignment vertical="center" wrapText="1"/>
    </xf>
    <xf numFmtId="164" fontId="7" fillId="4" borderId="0" xfId="1" applyFont="1" applyFill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8" fillId="0" borderId="0" xfId="1" applyFont="1" applyFill="1" applyAlignment="1">
      <alignment vertical="center" wrapText="1"/>
    </xf>
    <xf numFmtId="164" fontId="8" fillId="5" borderId="0" xfId="1" applyFont="1" applyFill="1" applyAlignment="1">
      <alignment vertical="center" wrapText="1"/>
    </xf>
    <xf numFmtId="164" fontId="8" fillId="4" borderId="0" xfId="1" applyFont="1" applyFill="1" applyAlignment="1">
      <alignment wrapText="1"/>
    </xf>
    <xf numFmtId="164" fontId="8" fillId="4" borderId="0" xfId="1" applyFont="1" applyFill="1" applyAlignment="1">
      <alignment vertical="center" wrapText="1"/>
    </xf>
    <xf numFmtId="164" fontId="9" fillId="0" borderId="0" xfId="1" applyFont="1" applyFill="1" applyAlignment="1">
      <alignment vertical="center" wrapText="1"/>
    </xf>
    <xf numFmtId="164" fontId="0" fillId="0" borderId="0" xfId="1" applyFont="1" applyFill="1"/>
    <xf numFmtId="164" fontId="7" fillId="5" borderId="0" xfId="1" applyFont="1" applyFill="1" applyAlignment="1">
      <alignment vertical="center" wrapText="1"/>
    </xf>
    <xf numFmtId="164" fontId="7" fillId="3" borderId="0" xfId="1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164" fontId="8" fillId="3" borderId="0" xfId="1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164" fontId="7" fillId="3" borderId="0" xfId="1" applyFont="1" applyFill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164" fontId="4" fillId="0" borderId="0" xfId="1" applyFont="1" applyBorder="1"/>
    <xf numFmtId="164" fontId="4" fillId="0" borderId="0" xfId="1" applyFont="1"/>
    <xf numFmtId="0" fontId="2" fillId="0" borderId="0" xfId="0" applyFont="1"/>
    <xf numFmtId="164" fontId="2" fillId="0" borderId="0" xfId="1" applyFont="1" applyAlignment="1"/>
    <xf numFmtId="164" fontId="0" fillId="0" borderId="0" xfId="1" applyFont="1" applyAlignment="1"/>
    <xf numFmtId="164" fontId="8" fillId="0" borderId="0" xfId="1" applyFont="1" applyFill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164" fontId="8" fillId="6" borderId="0" xfId="1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260959</xdr:colOff>
      <xdr:row>1</xdr:row>
      <xdr:rowOff>0</xdr:rowOff>
    </xdr:from>
    <xdr:to>
      <xdr:col>2</xdr:col>
      <xdr:colOff>1988495</xdr:colOff>
      <xdr:row>8</xdr:row>
      <xdr:rowOff>57185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91C704-6C1F-4DF5-9F36-31D21ED13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03" y="104384"/>
          <a:ext cx="2340789" cy="1780601"/>
        </a:xfrm>
        <a:prstGeom prst="rect">
          <a:avLst/>
        </a:prstGeom>
      </xdr:spPr>
    </xdr:pic>
    <xdr:clientData/>
  </xdr:twoCellAnchor>
  <xdr:oneCellAnchor>
    <xdr:from>
      <xdr:col>11</xdr:col>
      <xdr:colOff>743731</xdr:colOff>
      <xdr:row>2</xdr:row>
      <xdr:rowOff>165937</xdr:rowOff>
    </xdr:from>
    <xdr:ext cx="2222144" cy="1347624"/>
    <xdr:pic>
      <xdr:nvPicPr>
        <xdr:cNvPr id="3" name="Imagen 4">
          <a:extLst>
            <a:ext uri="{FF2B5EF4-FFF2-40B4-BE49-F238E27FC236}">
              <a16:creationId xmlns:a16="http://schemas.microsoft.com/office/drawing/2014/main" id="{2B514695-3F3F-4266-8DE5-CFB5E2421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16022875" y="309464"/>
          <a:ext cx="2222144" cy="13476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afocam\Contabilidad\Ejecuci&#243;n%20Presupuestaria%20enero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l SIGEF"/>
      <sheetName val="Hoja2"/>
      <sheetName val="Ejecución SIGEF"/>
      <sheetName val="Hoja3"/>
      <sheetName val="Hoja1"/>
      <sheetName val="Portal SIGEF (2)"/>
    </sheetNames>
    <sheetDataSet>
      <sheetData sheetId="0" refreshError="1"/>
      <sheetData sheetId="1" refreshError="1"/>
      <sheetData sheetId="2" refreshError="1">
        <row r="11">
          <cell r="D11">
            <v>9754808.3900000006</v>
          </cell>
          <cell r="E11">
            <v>9471565.2699999996</v>
          </cell>
          <cell r="F11">
            <v>9463068.3399999999</v>
          </cell>
        </row>
        <row r="12">
          <cell r="D12">
            <v>0</v>
          </cell>
          <cell r="E12">
            <v>9094137.2200000007</v>
          </cell>
          <cell r="F12">
            <v>4710068.6100000003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193000</v>
          </cell>
          <cell r="E15">
            <v>137000</v>
          </cell>
          <cell r="F15">
            <v>165000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679692.11</v>
          </cell>
          <cell r="E18">
            <v>1304384.49</v>
          </cell>
          <cell r="F18">
            <v>992951.59</v>
          </cell>
        </row>
        <row r="19">
          <cell r="D19">
            <v>692360.45</v>
          </cell>
          <cell r="E19">
            <v>1317933.94</v>
          </cell>
          <cell r="F19">
            <v>1006061.76</v>
          </cell>
        </row>
        <row r="20">
          <cell r="D20">
            <v>83733.39</v>
          </cell>
          <cell r="E20">
            <v>159357.92000000001</v>
          </cell>
          <cell r="F20">
            <v>121267.88</v>
          </cell>
        </row>
        <row r="21">
          <cell r="D21">
            <v>86530.69</v>
          </cell>
          <cell r="E21">
            <v>86530.69</v>
          </cell>
          <cell r="F21">
            <v>86651.9</v>
          </cell>
        </row>
        <row r="23">
          <cell r="D23">
            <v>0</v>
          </cell>
          <cell r="E23">
            <v>272019.58</v>
          </cell>
          <cell r="F23">
            <v>254414.36</v>
          </cell>
        </row>
        <row r="24">
          <cell r="D24">
            <v>0</v>
          </cell>
          <cell r="E24">
            <v>152176</v>
          </cell>
          <cell r="F24">
            <v>152176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10564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E29">
            <v>88912.12</v>
          </cell>
          <cell r="F29">
            <v>84647.34</v>
          </cell>
        </row>
        <row r="30"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93558.66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5">
          <cell r="D35">
            <v>2697492.23</v>
          </cell>
          <cell r="E35">
            <v>2879753.96</v>
          </cell>
          <cell r="F35">
            <v>2260932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135903.99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36639</v>
          </cell>
          <cell r="F49">
            <v>57701.88</v>
          </cell>
        </row>
        <row r="51">
          <cell r="D51">
            <v>0</v>
          </cell>
          <cell r="E51">
            <v>116000.04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0</v>
          </cell>
          <cell r="E54">
            <v>0</v>
          </cell>
          <cell r="F54">
            <v>53987.360000000001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58">
          <cell r="D58">
            <v>0</v>
          </cell>
          <cell r="E58">
            <v>0</v>
          </cell>
          <cell r="F58">
            <v>795776.66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>
            <v>0</v>
          </cell>
          <cell r="F76">
            <v>26033.16</v>
          </cell>
          <cell r="G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E78">
            <v>0</v>
          </cell>
          <cell r="F78">
            <v>114708.21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E80">
            <v>0</v>
          </cell>
          <cell r="F80">
            <v>6327.82</v>
          </cell>
          <cell r="G80">
            <v>0</v>
          </cell>
        </row>
        <row r="81">
          <cell r="D81">
            <v>0</v>
          </cell>
          <cell r="E81">
            <v>0</v>
          </cell>
          <cell r="F81">
            <v>173.6</v>
          </cell>
          <cell r="G81">
            <v>0</v>
          </cell>
        </row>
        <row r="83">
          <cell r="D83">
            <v>0</v>
          </cell>
          <cell r="E83">
            <v>12939000</v>
          </cell>
          <cell r="F83">
            <v>14266250</v>
          </cell>
        </row>
        <row r="84">
          <cell r="D84">
            <v>37742470.350000001</v>
          </cell>
          <cell r="E84">
            <v>85492611.049999997</v>
          </cell>
          <cell r="F84">
            <v>190129354.27000001</v>
          </cell>
        </row>
        <row r="85">
          <cell r="D85">
            <v>0</v>
          </cell>
          <cell r="E85">
            <v>93150</v>
          </cell>
          <cell r="F85">
            <v>1343316.8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</row>
        <row r="93">
          <cell r="D93">
            <v>0</v>
          </cell>
          <cell r="E93">
            <v>0</v>
          </cell>
          <cell r="F93">
            <v>160952</v>
          </cell>
        </row>
        <row r="94">
          <cell r="D94">
            <v>0</v>
          </cell>
          <cell r="E94">
            <v>0</v>
          </cell>
          <cell r="F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8DF8-6FD0-408E-AC02-776C91D10387}">
  <sheetPr>
    <tabColor rgb="FF00B0F0"/>
    <pageSetUpPr fitToPage="1"/>
  </sheetPr>
  <dimension ref="B1:M100"/>
  <sheetViews>
    <sheetView showGridLines="0" tabSelected="1" zoomScale="73" zoomScaleNormal="73" zoomScaleSheetLayoutView="70" workbookViewId="0">
      <selection activeCell="H22" sqref="H22"/>
    </sheetView>
  </sheetViews>
  <sheetFormatPr baseColWidth="10" defaultColWidth="9.140625" defaultRowHeight="15" x14ac:dyDescent="0.25"/>
  <cols>
    <col min="1" max="1" width="0.5703125" customWidth="1"/>
    <col min="2" max="2" width="9.28515625" customWidth="1"/>
    <col min="3" max="3" width="58.140625" customWidth="1"/>
    <col min="4" max="4" width="19.140625" style="1" customWidth="1"/>
    <col min="5" max="5" width="19.85546875" style="1" customWidth="1"/>
    <col min="6" max="6" width="20.28515625" style="1" customWidth="1"/>
    <col min="7" max="7" width="19.28515625" style="1" customWidth="1"/>
    <col min="8" max="8" width="18.42578125" style="1" customWidth="1"/>
    <col min="9" max="9" width="21.42578125" style="2" customWidth="1"/>
    <col min="10" max="12" width="21.28515625" style="2" customWidth="1"/>
    <col min="13" max="13" width="26.42578125" customWidth="1"/>
  </cols>
  <sheetData>
    <row r="1" spans="2:13" ht="8.25" customHeight="1" x14ac:dyDescent="0.25"/>
    <row r="2" spans="2:13" ht="3" customHeight="1" x14ac:dyDescent="0.25"/>
    <row r="3" spans="2:13" ht="18.75" x14ac:dyDescent="0.25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8" customHeight="1" x14ac:dyDescent="0.25">
      <c r="B4" s="44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41.25" customHeight="1" x14ac:dyDescent="0.25"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3" ht="18.75" customHeight="1" x14ac:dyDescent="0.25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2:13" ht="20.25" customHeight="1" x14ac:dyDescent="0.25">
      <c r="B7" s="46" t="s">
        <v>157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2:13" ht="15.75" customHeight="1" x14ac:dyDescent="0.25">
      <c r="B8" s="41" t="s">
        <v>162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2:13" ht="16.5" customHeight="1" x14ac:dyDescent="0.25">
      <c r="B9" s="41" t="s">
        <v>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13" ht="6.75" customHeight="1" x14ac:dyDescent="0.25">
      <c r="B10" s="3"/>
      <c r="C10" s="3"/>
      <c r="D10" s="3"/>
      <c r="E10" s="3"/>
      <c r="F10" s="3"/>
      <c r="G10" s="3"/>
      <c r="H10" s="3"/>
    </row>
    <row r="11" spans="2:13" ht="6.75" customHeight="1" x14ac:dyDescent="0.25">
      <c r="B11" s="3"/>
      <c r="C11" s="3"/>
      <c r="D11" s="3"/>
      <c r="E11" s="3"/>
      <c r="F11" s="3"/>
      <c r="G11" s="3"/>
      <c r="H11" s="3"/>
    </row>
    <row r="12" spans="2:13" ht="27.75" customHeight="1" x14ac:dyDescent="0.25">
      <c r="B12" s="4" t="s">
        <v>5</v>
      </c>
      <c r="C12" s="4" t="s">
        <v>6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11</v>
      </c>
      <c r="I12" s="6" t="s">
        <v>154</v>
      </c>
      <c r="J12" s="6" t="s">
        <v>153</v>
      </c>
      <c r="K12" s="6" t="s">
        <v>160</v>
      </c>
      <c r="L12" s="6" t="s">
        <v>161</v>
      </c>
      <c r="M12" s="5" t="s">
        <v>12</v>
      </c>
    </row>
    <row r="13" spans="2:13" ht="20.100000000000001" customHeight="1" x14ac:dyDescent="0.25">
      <c r="B13" s="7">
        <v>2</v>
      </c>
      <c r="C13" s="8" t="s">
        <v>13</v>
      </c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 ht="20.100000000000001" customHeight="1" x14ac:dyDescent="0.25">
      <c r="B14" s="7">
        <v>2.1</v>
      </c>
      <c r="C14" s="11" t="s">
        <v>14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20.100000000000001" customHeight="1" x14ac:dyDescent="0.25">
      <c r="B15" s="13" t="s">
        <v>15</v>
      </c>
      <c r="C15" s="14" t="s">
        <v>16</v>
      </c>
      <c r="D15" s="15">
        <f>+'[1]Ejecución SIGEF'!D11+'[1]Ejecución SIGEF'!D12+'[1]Ejecución SIGEF'!D13+'[1]Ejecución SIGEF'!D14</f>
        <v>9754808.3900000006</v>
      </c>
      <c r="E15" s="15">
        <f>+'[1]Ejecución SIGEF'!E11+'[1]Ejecución SIGEF'!E12+'[1]Ejecución SIGEF'!E13+'[1]Ejecución SIGEF'!E14</f>
        <v>18565702.490000002</v>
      </c>
      <c r="F15" s="15">
        <f>+'[1]Ejecución SIGEF'!F11+'[1]Ejecución SIGEF'!F12+'[1]Ejecución SIGEF'!F13+'[1]Ejecución SIGEF'!F14</f>
        <v>14173136.949999999</v>
      </c>
      <c r="G15" s="15">
        <v>14293878.970000001</v>
      </c>
      <c r="H15" s="15">
        <v>13744770.869999999</v>
      </c>
      <c r="I15" s="15">
        <v>19329793.899999999</v>
      </c>
      <c r="J15" s="15">
        <v>14718191.869999999</v>
      </c>
      <c r="K15" s="15">
        <v>18110912.48</v>
      </c>
      <c r="L15" s="15">
        <v>14764917.24</v>
      </c>
      <c r="M15" s="40">
        <f>SUM(D15:L15)</f>
        <v>137456113.16</v>
      </c>
    </row>
    <row r="16" spans="2:13" ht="20.100000000000001" customHeight="1" x14ac:dyDescent="0.25">
      <c r="B16" s="13" t="s">
        <v>17</v>
      </c>
      <c r="C16" s="14" t="s">
        <v>18</v>
      </c>
      <c r="D16" s="15">
        <f>+'[1]Ejecución SIGEF'!D15+'[1]Ejecución SIGEF'!D16+'[1]Ejecución SIGEF'!D17</f>
        <v>193000</v>
      </c>
      <c r="E16" s="15">
        <f>+'[1]Ejecución SIGEF'!E15+'[1]Ejecución SIGEF'!E16+'[1]Ejecución SIGEF'!E17</f>
        <v>137000</v>
      </c>
      <c r="F16" s="15">
        <f>+'[1]Ejecución SIGEF'!F15+'[1]Ejecución SIGEF'!F16+'[1]Ejecución SIGEF'!F17</f>
        <v>165000</v>
      </c>
      <c r="G16" s="15">
        <v>11606446.17</v>
      </c>
      <c r="H16" s="15">
        <v>165000</v>
      </c>
      <c r="I16" s="15">
        <v>297500</v>
      </c>
      <c r="J16" s="15">
        <v>235000</v>
      </c>
      <c r="K16" s="15">
        <v>235000</v>
      </c>
      <c r="L16" s="15">
        <v>235000</v>
      </c>
      <c r="M16" s="40">
        <f t="shared" ref="M16:M77" si="0">SUM(D16:L16)</f>
        <v>13268946.17</v>
      </c>
    </row>
    <row r="17" spans="2:13" ht="20.100000000000001" customHeight="1" x14ac:dyDescent="0.25">
      <c r="B17" s="13" t="s">
        <v>19</v>
      </c>
      <c r="C17" s="14" t="s">
        <v>20</v>
      </c>
      <c r="D17" s="15">
        <f>+'[1]Ejecución SIGEF'!D17</f>
        <v>0</v>
      </c>
      <c r="E17" s="15">
        <f>+'[1]Ejecución SIGEF'!E17</f>
        <v>0</v>
      </c>
      <c r="F17" s="15">
        <f>+'[1]Ejecución SIGEF'!F17</f>
        <v>0</v>
      </c>
      <c r="G17" s="15">
        <v>0</v>
      </c>
      <c r="H17" s="15">
        <f>D17+E17+F17+G17</f>
        <v>0</v>
      </c>
      <c r="I17" s="15">
        <v>0</v>
      </c>
      <c r="J17" s="15">
        <v>0</v>
      </c>
      <c r="K17" s="16">
        <v>0</v>
      </c>
      <c r="L17" s="16">
        <v>0</v>
      </c>
      <c r="M17" s="40">
        <f t="shared" si="0"/>
        <v>0</v>
      </c>
    </row>
    <row r="18" spans="2:13" ht="20.100000000000001" customHeight="1" x14ac:dyDescent="0.25">
      <c r="B18" s="13" t="s">
        <v>21</v>
      </c>
      <c r="C18" s="14" t="s">
        <v>22</v>
      </c>
      <c r="D18" s="15">
        <v>0</v>
      </c>
      <c r="E18" s="15">
        <v>0</v>
      </c>
      <c r="F18" s="15">
        <v>0</v>
      </c>
      <c r="G18" s="15">
        <v>0</v>
      </c>
      <c r="H18" s="15">
        <f>D18+E18+F18+G18</f>
        <v>0</v>
      </c>
      <c r="I18" s="15">
        <v>0</v>
      </c>
      <c r="J18" s="15">
        <v>0</v>
      </c>
      <c r="K18" s="16">
        <v>0</v>
      </c>
      <c r="L18" s="16">
        <v>0</v>
      </c>
      <c r="M18" s="40">
        <f t="shared" si="0"/>
        <v>0</v>
      </c>
    </row>
    <row r="19" spans="2:13" ht="20.100000000000001" customHeight="1" x14ac:dyDescent="0.25">
      <c r="B19" s="13" t="s">
        <v>23</v>
      </c>
      <c r="C19" s="14" t="s">
        <v>24</v>
      </c>
      <c r="D19" s="15">
        <f>+'[1]Ejecución SIGEF'!D18+'[1]Ejecución SIGEF'!D19+'[1]Ejecución SIGEF'!D20+'[1]Ejecución SIGEF'!D21</f>
        <v>1542316.64</v>
      </c>
      <c r="E19" s="15">
        <f>+'[1]Ejecución SIGEF'!E18+'[1]Ejecución SIGEF'!E19+'[1]Ejecución SIGEF'!E20+'[1]Ejecución SIGEF'!E21</f>
        <v>2868207.0399999996</v>
      </c>
      <c r="F19" s="15">
        <f>+'[1]Ejecución SIGEF'!F18+'[1]Ejecución SIGEF'!F19+'[1]Ejecución SIGEF'!F20+'[1]Ejecución SIGEF'!F21</f>
        <v>2206933.13</v>
      </c>
      <c r="G19" s="15">
        <v>2223558.36</v>
      </c>
      <c r="H19" s="15">
        <v>2142792.71</v>
      </c>
      <c r="I19" s="15">
        <v>2268576.6800000002</v>
      </c>
      <c r="J19" s="15">
        <v>2293275.19</v>
      </c>
      <c r="K19" s="15">
        <v>2366794.2000000002</v>
      </c>
      <c r="L19" s="15">
        <v>2173353.38</v>
      </c>
      <c r="M19" s="40">
        <f t="shared" si="0"/>
        <v>20085807.329999998</v>
      </c>
    </row>
    <row r="20" spans="2:13" ht="15.75" customHeight="1" x14ac:dyDescent="0.25">
      <c r="B20" s="7">
        <v>2.2000000000000002</v>
      </c>
      <c r="C20" s="11" t="s">
        <v>25</v>
      </c>
      <c r="D20" s="17"/>
      <c r="E20" s="17"/>
      <c r="F20" s="17"/>
      <c r="G20" s="17"/>
      <c r="H20" s="18"/>
      <c r="I20" s="10"/>
      <c r="J20" s="10"/>
      <c r="K20" s="10"/>
      <c r="L20" s="10"/>
      <c r="M20" s="40">
        <f t="shared" si="0"/>
        <v>0</v>
      </c>
    </row>
    <row r="21" spans="2:13" ht="20.100000000000001" customHeight="1" x14ac:dyDescent="0.25">
      <c r="B21" s="13" t="s">
        <v>26</v>
      </c>
      <c r="C21" s="14" t="s">
        <v>27</v>
      </c>
      <c r="D21" s="15">
        <f>+'[1]Ejecución SIGEF'!D23+'[1]Ejecución SIGEF'!D24+'[1]Ejecución SIGEF'!D25+'[1]Ejecución SIGEF'!D26</f>
        <v>0</v>
      </c>
      <c r="E21" s="15">
        <f>+'[1]Ejecución SIGEF'!E23+'[1]Ejecución SIGEF'!E24+'[1]Ejecución SIGEF'!E25+'[1]Ejecución SIGEF'!E26</f>
        <v>424195.58</v>
      </c>
      <c r="F21" s="15">
        <f>+'[1]Ejecución SIGEF'!F23+'[1]Ejecución SIGEF'!F24+'[1]Ejecución SIGEF'!F25+'[1]Ejecución SIGEF'!F26</f>
        <v>417154.36</v>
      </c>
      <c r="G21" s="15">
        <v>809630.07</v>
      </c>
      <c r="H21" s="15"/>
      <c r="I21" s="15">
        <v>424395.14</v>
      </c>
      <c r="J21" s="15">
        <v>0</v>
      </c>
      <c r="K21" s="15">
        <v>409748.22</v>
      </c>
      <c r="L21" s="15">
        <v>810777.5</v>
      </c>
      <c r="M21" s="40">
        <f t="shared" si="0"/>
        <v>3295900.87</v>
      </c>
    </row>
    <row r="22" spans="2:13" ht="20.100000000000001" customHeight="1" x14ac:dyDescent="0.25">
      <c r="B22" s="13" t="s">
        <v>28</v>
      </c>
      <c r="C22" s="14" t="s">
        <v>29</v>
      </c>
      <c r="D22" s="15">
        <f>+'[1]Ejecución SIGEF'!D27+'[1]Ejecución SIGEF'!D28</f>
        <v>0</v>
      </c>
      <c r="E22" s="15">
        <f>+'[1]Ejecución SIGEF'!E27+'[1]Ejecución SIGEF'!E28</f>
        <v>0</v>
      </c>
      <c r="F22" s="15">
        <f>+'[1]Ejecución SIGEF'!F27+'[1]Ejecución SIGEF'!F28</f>
        <v>0</v>
      </c>
      <c r="G22" s="15">
        <v>0</v>
      </c>
      <c r="H22" s="15">
        <v>12727.01</v>
      </c>
      <c r="I22" s="15">
        <v>0</v>
      </c>
      <c r="J22" s="15">
        <v>47105.599999999999</v>
      </c>
      <c r="K22" s="16">
        <v>0</v>
      </c>
      <c r="L22" s="16">
        <v>0</v>
      </c>
      <c r="M22" s="40">
        <f t="shared" si="0"/>
        <v>59832.61</v>
      </c>
    </row>
    <row r="23" spans="2:13" ht="20.100000000000001" customHeight="1" x14ac:dyDescent="0.25">
      <c r="B23" s="13" t="s">
        <v>30</v>
      </c>
      <c r="C23" s="14" t="s">
        <v>158</v>
      </c>
      <c r="D23" s="15"/>
      <c r="E23" s="15">
        <f>+'[1]Ejecución SIGEF'!E29+'[1]Ejecución SIGEF'!E30</f>
        <v>88912.12</v>
      </c>
      <c r="F23" s="15">
        <f>+'[1]Ejecución SIGEF'!F29+'[1]Ejecución SIGEF'!F30</f>
        <v>84647.34</v>
      </c>
      <c r="G23" s="15">
        <v>30200</v>
      </c>
      <c r="H23" s="15">
        <v>215563.51999999999</v>
      </c>
      <c r="I23" s="15">
        <v>80428.509999999995</v>
      </c>
      <c r="J23" s="15">
        <v>20167.41</v>
      </c>
      <c r="K23" s="15">
        <v>117568.45</v>
      </c>
      <c r="L23" s="15">
        <v>66160.66</v>
      </c>
      <c r="M23" s="40">
        <f t="shared" si="0"/>
        <v>703648.01</v>
      </c>
    </row>
    <row r="24" spans="2:13" ht="20.100000000000001" customHeight="1" x14ac:dyDescent="0.25">
      <c r="B24" s="13" t="s">
        <v>31</v>
      </c>
      <c r="C24" s="14" t="s">
        <v>32</v>
      </c>
      <c r="D24" s="15">
        <f>+'[1]Ejecución SIGEF'!D31</f>
        <v>0</v>
      </c>
      <c r="E24" s="15">
        <f>+'[1]Ejecución SIGEF'!E31</f>
        <v>0</v>
      </c>
      <c r="F24" s="15">
        <f>+'[1]Ejecución SIGEF'!F31</f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6">
        <v>0</v>
      </c>
      <c r="M24" s="40">
        <f t="shared" si="0"/>
        <v>0</v>
      </c>
    </row>
    <row r="25" spans="2:13" ht="20.100000000000001" customHeight="1" x14ac:dyDescent="0.25">
      <c r="B25" s="13" t="s">
        <v>33</v>
      </c>
      <c r="C25" s="14" t="s">
        <v>34</v>
      </c>
      <c r="D25" s="15">
        <f>+'[1]Ejecución SIGEF'!D32</f>
        <v>0</v>
      </c>
      <c r="E25" s="15">
        <f>+'[1]Ejecución SIGEF'!E32</f>
        <v>0</v>
      </c>
      <c r="F25" s="15">
        <f>+'[1]Ejecución SIGEF'!F32</f>
        <v>93558.66</v>
      </c>
      <c r="G25" s="15">
        <v>0</v>
      </c>
      <c r="H25" s="15">
        <v>0</v>
      </c>
      <c r="I25" s="15">
        <v>0</v>
      </c>
      <c r="J25" s="15">
        <v>0</v>
      </c>
      <c r="K25" s="15">
        <v>27135.040000000001</v>
      </c>
      <c r="L25" s="15">
        <v>0</v>
      </c>
      <c r="M25" s="40">
        <f t="shared" si="0"/>
        <v>120693.70000000001</v>
      </c>
    </row>
    <row r="26" spans="2:13" ht="20.100000000000001" customHeight="1" x14ac:dyDescent="0.25">
      <c r="B26" s="13" t="s">
        <v>35</v>
      </c>
      <c r="C26" s="14" t="s">
        <v>159</v>
      </c>
      <c r="D26" s="15">
        <f>+'[1]Ejecución SIGEF'!D33+'[1]Ejecución SIGEF'!D34+'[1]Ejecución SIGEF'!D35</f>
        <v>2697492.23</v>
      </c>
      <c r="E26" s="15">
        <f>+'[1]Ejecución SIGEF'!E33+'[1]Ejecución SIGEF'!E34+'[1]Ejecución SIGEF'!E35</f>
        <v>2879753.96</v>
      </c>
      <c r="F26" s="15">
        <f>+'[1]Ejecución SIGEF'!F33+'[1]Ejecución SIGEF'!F34+'[1]Ejecución SIGEF'!F35</f>
        <v>2260932</v>
      </c>
      <c r="G26" s="15">
        <v>2585815.31</v>
      </c>
      <c r="H26" s="15">
        <v>2441212.9300000002</v>
      </c>
      <c r="I26" s="15">
        <v>2793212.26</v>
      </c>
      <c r="J26" s="15">
        <v>2231368</v>
      </c>
      <c r="K26" s="15">
        <v>3341130.44</v>
      </c>
      <c r="L26" s="15">
        <v>4902933.1900000004</v>
      </c>
      <c r="M26" s="40">
        <f t="shared" si="0"/>
        <v>26133850.32</v>
      </c>
    </row>
    <row r="27" spans="2:13" ht="24" customHeight="1" x14ac:dyDescent="0.25">
      <c r="B27" s="13" t="s">
        <v>36</v>
      </c>
      <c r="C27" s="14" t="s">
        <v>37</v>
      </c>
      <c r="D27" s="15">
        <f>+'[1]Ejecución SIGEF'!D36+'[1]Ejecución SIGEF'!D37+'[1]Ejecución SIGEF'!D38+'[1]Ejecución SIGEF'!D39</f>
        <v>0</v>
      </c>
      <c r="E27" s="15">
        <f>+'[1]Ejecución SIGEF'!E36+'[1]Ejecución SIGEF'!E37+'[1]Ejecución SIGEF'!E38+'[1]Ejecución SIGEF'!E39</f>
        <v>0</v>
      </c>
      <c r="F27" s="15">
        <f>+'[1]Ejecución SIGEF'!F36+'[1]Ejecución SIGEF'!F37+'[1]Ejecución SIGEF'!F38+'[1]Ejecución SIGEF'!F39</f>
        <v>135903.99</v>
      </c>
      <c r="G27" s="15">
        <v>0</v>
      </c>
      <c r="H27" s="15">
        <v>35043.19</v>
      </c>
      <c r="I27" s="15">
        <v>120390.37</v>
      </c>
      <c r="J27" s="15">
        <v>41562</v>
      </c>
      <c r="K27" s="15">
        <v>23209.25</v>
      </c>
      <c r="L27" s="15">
        <v>28502.63</v>
      </c>
      <c r="M27" s="40">
        <f t="shared" si="0"/>
        <v>384611.43</v>
      </c>
    </row>
    <row r="28" spans="2:13" ht="25.5" customHeight="1" x14ac:dyDescent="0.25">
      <c r="B28" s="13" t="s">
        <v>38</v>
      </c>
      <c r="C28" s="14" t="s">
        <v>39</v>
      </c>
      <c r="D28" s="15">
        <f>+'[1]Ejecución SIGEF'!D40+'[1]Ejecución SIGEF'!D41+'[1]Ejecución SIGEF'!D42+'[1]Ejecución SIGEF'!D43+'[1]Ejecución SIGEF'!D44+'[1]Ejecución SIGEF'!D45+'[1]Ejecución SIGEF'!D46+'[1]Ejecución SIGEF'!D47+'[1]Ejecución SIGEF'!D48</f>
        <v>0</v>
      </c>
      <c r="E28" s="15">
        <f>+'[1]Ejecución SIGEF'!E40+'[1]Ejecución SIGEF'!E41+'[1]Ejecución SIGEF'!E42+'[1]Ejecución SIGEF'!E43+'[1]Ejecución SIGEF'!E44+'[1]Ejecución SIGEF'!E45+'[1]Ejecución SIGEF'!E46+'[1]Ejecución SIGEF'!E47+'[1]Ejecución SIGEF'!E48</f>
        <v>0</v>
      </c>
      <c r="F28" s="15">
        <v>83582.38</v>
      </c>
      <c r="G28" s="15">
        <v>930000</v>
      </c>
      <c r="H28" s="15">
        <v>501736</v>
      </c>
      <c r="I28" s="15">
        <v>-309986</v>
      </c>
      <c r="J28" s="15">
        <v>0</v>
      </c>
      <c r="K28" s="15">
        <v>568406</v>
      </c>
      <c r="L28" s="15">
        <v>513769.5</v>
      </c>
      <c r="M28" s="40">
        <f t="shared" si="0"/>
        <v>2287507.88</v>
      </c>
    </row>
    <row r="29" spans="2:13" ht="20.100000000000001" customHeight="1" x14ac:dyDescent="0.25">
      <c r="B29" s="13" t="s">
        <v>40</v>
      </c>
      <c r="C29" s="14" t="s">
        <v>41</v>
      </c>
      <c r="D29" s="15">
        <f>+'[1]Ejecución SIGEF'!D49</f>
        <v>0</v>
      </c>
      <c r="E29" s="15">
        <f>+'[1]Ejecución SIGEF'!E49</f>
        <v>36639</v>
      </c>
      <c r="F29" s="15">
        <f>+'[1]Ejecución SIGEF'!F49</f>
        <v>57701.88</v>
      </c>
      <c r="G29" s="19">
        <v>113958.5</v>
      </c>
      <c r="H29" s="15">
        <v>110129.4</v>
      </c>
      <c r="I29" s="15">
        <v>4032752.38</v>
      </c>
      <c r="J29" s="15">
        <v>0</v>
      </c>
      <c r="K29" s="15">
        <v>65879.399999999994</v>
      </c>
      <c r="L29" s="15">
        <v>0</v>
      </c>
      <c r="M29" s="40">
        <f t="shared" si="0"/>
        <v>4417060.5600000005</v>
      </c>
    </row>
    <row r="30" spans="2:13" ht="17.25" customHeight="1" x14ac:dyDescent="0.25">
      <c r="B30" s="7">
        <v>2.2999999999999998</v>
      </c>
      <c r="C30" s="11" t="s">
        <v>42</v>
      </c>
      <c r="D30" s="17"/>
      <c r="E30" s="17"/>
      <c r="F30" s="17"/>
      <c r="G30" s="17"/>
      <c r="H30" s="18"/>
      <c r="I30" s="10"/>
      <c r="J30" s="10"/>
      <c r="K30" s="10"/>
      <c r="L30" s="10"/>
      <c r="M30" s="40">
        <f t="shared" si="0"/>
        <v>0</v>
      </c>
    </row>
    <row r="31" spans="2:13" ht="20.100000000000001" customHeight="1" x14ac:dyDescent="0.25">
      <c r="B31" s="13" t="s">
        <v>43</v>
      </c>
      <c r="C31" s="14" t="s">
        <v>44</v>
      </c>
      <c r="D31" s="15">
        <f>+'[1]Ejecución SIGEF'!D51+'[1]Ejecución SIGEF'!D52+'[1]Ejecución SIGEF'!D53</f>
        <v>0</v>
      </c>
      <c r="E31" s="15">
        <f>+'[1]Ejecución SIGEF'!E51+'[1]Ejecución SIGEF'!E52+'[1]Ejecución SIGEF'!E53</f>
        <v>116000.04</v>
      </c>
      <c r="F31" s="15">
        <f>+'[1]Ejecución SIGEF'!F51+'[1]Ejecución SIGEF'!F52+'[1]Ejecución SIGEF'!F53</f>
        <v>0</v>
      </c>
      <c r="G31" s="15">
        <v>0</v>
      </c>
      <c r="H31" s="15">
        <v>164196</v>
      </c>
      <c r="I31" s="15">
        <v>29854</v>
      </c>
      <c r="J31" s="15">
        <v>0</v>
      </c>
      <c r="K31" s="15">
        <v>52772</v>
      </c>
      <c r="L31" s="15">
        <v>0</v>
      </c>
      <c r="M31" s="40">
        <f t="shared" si="0"/>
        <v>362822.04</v>
      </c>
    </row>
    <row r="32" spans="2:13" ht="20.100000000000001" customHeight="1" x14ac:dyDescent="0.25">
      <c r="B32" s="13" t="s">
        <v>45</v>
      </c>
      <c r="C32" s="14" t="s">
        <v>46</v>
      </c>
      <c r="D32" s="15">
        <f>+'[1]Ejecución SIGEF'!D54+'[1]Ejecución SIGEF'!D55</f>
        <v>0</v>
      </c>
      <c r="E32" s="15">
        <f>+'[1]Ejecución SIGEF'!E54+'[1]Ejecución SIGEF'!E55</f>
        <v>0</v>
      </c>
      <c r="F32" s="15">
        <f>+'[1]Ejecución SIGEF'!F54+'[1]Ejecución SIGEF'!F55</f>
        <v>53987.360000000001</v>
      </c>
      <c r="G32" s="15">
        <f>+'[1]Ejecución SIGEF'!G54+'[1]Ejecución SIGEF'!G55</f>
        <v>0</v>
      </c>
      <c r="H32" s="15"/>
      <c r="I32" s="15">
        <v>0</v>
      </c>
      <c r="J32" s="15">
        <v>0</v>
      </c>
      <c r="K32" s="15">
        <v>116525</v>
      </c>
      <c r="L32" s="15">
        <v>0</v>
      </c>
      <c r="M32" s="40">
        <f t="shared" si="0"/>
        <v>170512.36</v>
      </c>
    </row>
    <row r="33" spans="2:13" ht="20.100000000000001" customHeight="1" x14ac:dyDescent="0.25">
      <c r="B33" s="13" t="s">
        <v>47</v>
      </c>
      <c r="C33" s="14" t="s">
        <v>48</v>
      </c>
      <c r="D33" s="15">
        <f>+'[1]Ejecución SIGEF'!D56+'[1]Ejecución SIGEF'!D57+'[1]Ejecución SIGEF'!D58+'[1]Ejecución SIGEF'!D59</f>
        <v>0</v>
      </c>
      <c r="E33" s="15">
        <f>+'[1]Ejecución SIGEF'!E56+'[1]Ejecución SIGEF'!E57+'[1]Ejecución SIGEF'!E58+'[1]Ejecución SIGEF'!E59</f>
        <v>0</v>
      </c>
      <c r="F33" s="15">
        <f>+'[1]Ejecución SIGEF'!F56+'[1]Ejecución SIGEF'!F57+'[1]Ejecución SIGEF'!F58+'[1]Ejecución SIGEF'!F59</f>
        <v>795776.66</v>
      </c>
      <c r="G33" s="15">
        <v>86532.23</v>
      </c>
      <c r="H33" s="15">
        <v>90345.52</v>
      </c>
      <c r="I33" s="15">
        <v>0</v>
      </c>
      <c r="J33" s="15">
        <v>374832.95</v>
      </c>
      <c r="K33" s="16">
        <v>0</v>
      </c>
      <c r="L33" s="16">
        <v>101775</v>
      </c>
      <c r="M33" s="40">
        <f t="shared" si="0"/>
        <v>1449262.36</v>
      </c>
    </row>
    <row r="34" spans="2:13" ht="20.100000000000001" customHeight="1" x14ac:dyDescent="0.25">
      <c r="B34" s="13" t="s">
        <v>49</v>
      </c>
      <c r="C34" s="14" t="s">
        <v>50</v>
      </c>
      <c r="D34" s="15">
        <f>+'[1]Ejecución SIGEF'!D60</f>
        <v>0</v>
      </c>
      <c r="E34" s="15">
        <f>+'[1]Ejecución SIGEF'!E60</f>
        <v>0</v>
      </c>
      <c r="F34" s="15">
        <f>+'[1]Ejecución SIGEF'!F60</f>
        <v>0</v>
      </c>
      <c r="G34" s="15">
        <v>0</v>
      </c>
      <c r="H34" s="16">
        <v>66690</v>
      </c>
      <c r="I34" s="15">
        <v>0</v>
      </c>
      <c r="J34" s="15">
        <v>0</v>
      </c>
      <c r="K34" s="16">
        <v>0</v>
      </c>
      <c r="L34" s="16">
        <v>0</v>
      </c>
      <c r="M34" s="40">
        <f t="shared" si="0"/>
        <v>66690</v>
      </c>
    </row>
    <row r="35" spans="2:13" ht="20.100000000000001" customHeight="1" x14ac:dyDescent="0.25">
      <c r="B35" s="13" t="s">
        <v>51</v>
      </c>
      <c r="C35" s="14" t="s">
        <v>52</v>
      </c>
      <c r="D35" s="15">
        <f>+'[1]Ejecución SIGEF'!D61+'[1]Ejecución SIGEF'!D62+'[1]Ejecución SIGEF'!D63</f>
        <v>0</v>
      </c>
      <c r="E35" s="15">
        <f>+'[1]Ejecución SIGEF'!E61+'[1]Ejecución SIGEF'!E62+'[1]Ejecución SIGEF'!E63</f>
        <v>0</v>
      </c>
      <c r="F35" s="15">
        <f>+'[1]Ejecución SIGEF'!F61+'[1]Ejecución SIGEF'!F62+'[1]Ejecución SIGEF'!F63</f>
        <v>0</v>
      </c>
      <c r="G35" s="15">
        <v>0</v>
      </c>
      <c r="H35" s="15">
        <v>26643.22</v>
      </c>
      <c r="I35" s="15">
        <v>372258.72</v>
      </c>
      <c r="J35" s="15">
        <v>0</v>
      </c>
      <c r="K35" s="16">
        <v>0</v>
      </c>
      <c r="L35" s="16">
        <v>15163</v>
      </c>
      <c r="M35" s="40">
        <f t="shared" si="0"/>
        <v>414064.93999999994</v>
      </c>
    </row>
    <row r="36" spans="2:13" ht="20.100000000000001" customHeight="1" x14ac:dyDescent="0.25">
      <c r="B36" s="13" t="s">
        <v>53</v>
      </c>
      <c r="C36" s="14" t="s">
        <v>54</v>
      </c>
      <c r="D36" s="15">
        <f>+'[1]Ejecución SIGEF'!D64+'[1]Ejecución SIGEF'!D65+'[1]Ejecución SIGEF'!D66+'[1]Ejecución SIGEF'!D67+'[1]Ejecución SIGEF'!D68+'[1]Ejecución SIGEF'!D69</f>
        <v>0</v>
      </c>
      <c r="E36" s="15">
        <f>+'[1]Ejecución SIGEF'!E64+'[1]Ejecución SIGEF'!E65+'[1]Ejecución SIGEF'!E66+'[1]Ejecución SIGEF'!E67+'[1]Ejecución SIGEF'!E68+'[1]Ejecución SIGEF'!E69</f>
        <v>0</v>
      </c>
      <c r="F36" s="15">
        <f>+'[1]Ejecución SIGEF'!F64+'[1]Ejecución SIGEF'!F65+'[1]Ejecución SIGEF'!F66+'[1]Ejecución SIGEF'!F67+'[1]Ejecución SIGEF'!F68+'[1]Ejecución SIGEF'!F69</f>
        <v>0</v>
      </c>
      <c r="G36" s="15">
        <v>29500</v>
      </c>
      <c r="H36" s="15"/>
      <c r="I36" s="15">
        <v>0</v>
      </c>
      <c r="J36" s="15">
        <v>0</v>
      </c>
      <c r="K36" s="16">
        <v>0</v>
      </c>
      <c r="L36" s="16">
        <v>0</v>
      </c>
      <c r="M36" s="40">
        <f t="shared" si="0"/>
        <v>29500</v>
      </c>
    </row>
    <row r="37" spans="2:13" s="20" customFormat="1" ht="27.75" customHeight="1" x14ac:dyDescent="0.25">
      <c r="B37" s="13" t="s">
        <v>55</v>
      </c>
      <c r="C37" s="14" t="s">
        <v>56</v>
      </c>
      <c r="D37" s="15">
        <f>+'[1]Ejecución SIGEF'!D70+'[1]Ejecución SIGEF'!D71+'[1]Ejecución SIGEF'!D72+'[1]Ejecución SIGEF'!D73+'[1]Ejecución SIGEF'!D74+'[1]Ejecución SIGEF'!D75+'[1]Ejecución SIGEF'!D76</f>
        <v>0</v>
      </c>
      <c r="E37" s="15">
        <f>+'[1]Ejecución SIGEF'!E70+'[1]Ejecución SIGEF'!E71+'[1]Ejecución SIGEF'!E72+'[1]Ejecución SIGEF'!E73+'[1]Ejecución SIGEF'!E74+'[1]Ejecución SIGEF'!E75+'[1]Ejecución SIGEF'!E76</f>
        <v>0</v>
      </c>
      <c r="F37" s="15">
        <f>+'[1]Ejecución SIGEF'!F70+'[1]Ejecución SIGEF'!F71+'[1]Ejecución SIGEF'!F72+'[1]Ejecución SIGEF'!F73+'[1]Ejecución SIGEF'!F74+'[1]Ejecución SIGEF'!F75+'[1]Ejecución SIGEF'!F76</f>
        <v>26033.16</v>
      </c>
      <c r="G37" s="15">
        <f>+'[1]Ejecución SIGEF'!G70+'[1]Ejecución SIGEF'!G71+'[1]Ejecución SIGEF'!G72+'[1]Ejecución SIGEF'!G73+'[1]Ejecución SIGEF'!G74+'[1]Ejecución SIGEF'!G75+'[1]Ejecución SIGEF'!G76</f>
        <v>0</v>
      </c>
      <c r="H37" s="15">
        <v>1182262.3</v>
      </c>
      <c r="I37" s="15">
        <v>0</v>
      </c>
      <c r="J37" s="15">
        <v>614900</v>
      </c>
      <c r="K37" s="15">
        <v>687230</v>
      </c>
      <c r="L37" s="15">
        <v>616670</v>
      </c>
      <c r="M37" s="40">
        <f t="shared" si="0"/>
        <v>3127095.46</v>
      </c>
    </row>
    <row r="38" spans="2:13" s="20" customFormat="1" ht="24.75" customHeight="1" x14ac:dyDescent="0.25">
      <c r="B38" s="13" t="s">
        <v>57</v>
      </c>
      <c r="C38" s="14" t="s">
        <v>58</v>
      </c>
      <c r="D38" s="15">
        <v>0</v>
      </c>
      <c r="E38" s="15">
        <v>0</v>
      </c>
      <c r="F38" s="15">
        <v>0</v>
      </c>
      <c r="G38" s="15">
        <v>0</v>
      </c>
      <c r="H38" s="15">
        <f>D38+E38+F38+G38</f>
        <v>0</v>
      </c>
      <c r="I38" s="15">
        <v>0</v>
      </c>
      <c r="J38" s="15">
        <v>0</v>
      </c>
      <c r="K38" s="16">
        <v>0</v>
      </c>
      <c r="L38" s="16">
        <v>0</v>
      </c>
      <c r="M38" s="40">
        <f t="shared" si="0"/>
        <v>0</v>
      </c>
    </row>
    <row r="39" spans="2:13" s="20" customFormat="1" ht="20.100000000000001" customHeight="1" x14ac:dyDescent="0.25">
      <c r="B39" s="13" t="s">
        <v>59</v>
      </c>
      <c r="C39" s="14" t="s">
        <v>60</v>
      </c>
      <c r="D39" s="15">
        <f>+'[1]Ejecución SIGEF'!D77+'[1]Ejecución SIGEF'!D78+'[1]Ejecución SIGEF'!D79+'[1]Ejecución SIGEF'!D80+'[1]Ejecución SIGEF'!D81</f>
        <v>0</v>
      </c>
      <c r="E39" s="15">
        <f>+'[1]Ejecución SIGEF'!E77+'[1]Ejecución SIGEF'!E78+'[1]Ejecución SIGEF'!E79+'[1]Ejecución SIGEF'!E80+'[1]Ejecución SIGEF'!E81</f>
        <v>0</v>
      </c>
      <c r="F39" s="15">
        <f>+'[1]Ejecución SIGEF'!F77+'[1]Ejecución SIGEF'!F78+'[1]Ejecución SIGEF'!F79+'[1]Ejecución SIGEF'!F80+'[1]Ejecución SIGEF'!F81</f>
        <v>121209.63</v>
      </c>
      <c r="G39" s="15">
        <f>+'[1]Ejecución SIGEF'!G77+'[1]Ejecución SIGEF'!G78+'[1]Ejecución SIGEF'!G79+'[1]Ejecución SIGEF'!G80+'[1]Ejecución SIGEF'!G81</f>
        <v>0</v>
      </c>
      <c r="H39" s="15">
        <v>279411.02</v>
      </c>
      <c r="I39" s="15">
        <v>1021892.94</v>
      </c>
      <c r="J39" s="15">
        <v>0</v>
      </c>
      <c r="K39" s="16">
        <v>0</v>
      </c>
      <c r="L39" s="16">
        <v>44899</v>
      </c>
      <c r="M39" s="40">
        <f t="shared" si="0"/>
        <v>1467412.5899999999</v>
      </c>
    </row>
    <row r="40" spans="2:13" s="20" customFormat="1" ht="18.75" customHeight="1" x14ac:dyDescent="0.25">
      <c r="B40" s="7">
        <v>2.4</v>
      </c>
      <c r="C40" s="11" t="s">
        <v>61</v>
      </c>
      <c r="D40" s="17"/>
      <c r="E40" s="17"/>
      <c r="F40" s="17"/>
      <c r="G40" s="17"/>
      <c r="H40" s="18"/>
      <c r="I40" s="10"/>
      <c r="J40" s="10"/>
      <c r="K40" s="10"/>
      <c r="L40" s="10"/>
      <c r="M40" s="40">
        <f t="shared" si="0"/>
        <v>0</v>
      </c>
    </row>
    <row r="41" spans="2:13" s="20" customFormat="1" ht="20.100000000000001" customHeight="1" x14ac:dyDescent="0.25">
      <c r="B41" s="13" t="s">
        <v>62</v>
      </c>
      <c r="C41" s="14" t="s">
        <v>63</v>
      </c>
      <c r="D41" s="15">
        <f>+'[1]Ejecución SIGEF'!D83+'[1]Ejecución SIGEF'!D84+'[1]Ejecución SIGEF'!D85</f>
        <v>37742470.350000001</v>
      </c>
      <c r="E41" s="15">
        <f>+'[1]Ejecución SIGEF'!E83+'[1]Ejecución SIGEF'!E84+'[1]Ejecución SIGEF'!E85</f>
        <v>98524761.049999997</v>
      </c>
      <c r="F41" s="15">
        <f>+'[1]Ejecución SIGEF'!F83+'[1]Ejecución SIGEF'!F84+'[1]Ejecución SIGEF'!F85</f>
        <v>205738921.07000002</v>
      </c>
      <c r="G41" s="15">
        <v>75335544.700000003</v>
      </c>
      <c r="H41" s="15">
        <v>77442228.629999995</v>
      </c>
      <c r="I41" s="15">
        <v>117381759.5</v>
      </c>
      <c r="J41" s="15">
        <v>86801923.890000001</v>
      </c>
      <c r="K41" s="15">
        <v>166702228.88</v>
      </c>
      <c r="L41" s="15">
        <v>108796113.84999999</v>
      </c>
      <c r="M41" s="40">
        <f t="shared" si="0"/>
        <v>974465951.91999996</v>
      </c>
    </row>
    <row r="42" spans="2:13" s="20" customFormat="1" ht="25.5" customHeight="1" x14ac:dyDescent="0.25">
      <c r="B42" s="13" t="s">
        <v>64</v>
      </c>
      <c r="C42" s="14" t="s">
        <v>65</v>
      </c>
      <c r="D42" s="15">
        <v>0</v>
      </c>
      <c r="E42" s="15">
        <v>0</v>
      </c>
      <c r="F42" s="15">
        <v>0</v>
      </c>
      <c r="G42" s="15">
        <v>0</v>
      </c>
      <c r="H42" s="15">
        <f>D42+E42+F42+G42</f>
        <v>0</v>
      </c>
      <c r="I42" s="15">
        <v>0</v>
      </c>
      <c r="J42" s="15">
        <v>0</v>
      </c>
      <c r="K42" s="16">
        <v>0</v>
      </c>
      <c r="L42" s="16">
        <v>0</v>
      </c>
      <c r="M42" s="40">
        <f t="shared" si="0"/>
        <v>0</v>
      </c>
    </row>
    <row r="43" spans="2:13" s="20" customFormat="1" ht="24" customHeight="1" x14ac:dyDescent="0.25">
      <c r="B43" s="13" t="s">
        <v>66</v>
      </c>
      <c r="C43" s="14" t="s">
        <v>67</v>
      </c>
      <c r="D43" s="15">
        <v>0</v>
      </c>
      <c r="E43" s="15">
        <v>0</v>
      </c>
      <c r="F43" s="15">
        <v>0</v>
      </c>
      <c r="G43" s="15">
        <v>0</v>
      </c>
      <c r="H43" s="15">
        <f>D43+E43+F43+G43</f>
        <v>0</v>
      </c>
      <c r="I43" s="15">
        <v>0</v>
      </c>
      <c r="J43" s="15">
        <v>0</v>
      </c>
      <c r="K43" s="16">
        <v>0</v>
      </c>
      <c r="L43" s="16">
        <v>0</v>
      </c>
      <c r="M43" s="40">
        <f t="shared" si="0"/>
        <v>0</v>
      </c>
    </row>
    <row r="44" spans="2:13" s="20" customFormat="1" ht="24" customHeight="1" x14ac:dyDescent="0.25">
      <c r="B44" s="13" t="s">
        <v>68</v>
      </c>
      <c r="C44" s="14" t="s">
        <v>69</v>
      </c>
      <c r="D44" s="15">
        <v>0</v>
      </c>
      <c r="E44" s="15">
        <v>0</v>
      </c>
      <c r="F44" s="15">
        <v>0</v>
      </c>
      <c r="G44" s="15">
        <v>0</v>
      </c>
      <c r="H44" s="15">
        <f>D44+E44+F44+G44</f>
        <v>0</v>
      </c>
      <c r="I44" s="15">
        <v>0</v>
      </c>
      <c r="J44" s="15">
        <v>0</v>
      </c>
      <c r="K44" s="16">
        <v>0</v>
      </c>
      <c r="L44" s="16">
        <v>0</v>
      </c>
      <c r="M44" s="40">
        <f t="shared" si="0"/>
        <v>0</v>
      </c>
    </row>
    <row r="45" spans="2:13" s="20" customFormat="1" ht="26.25" customHeight="1" x14ac:dyDescent="0.25">
      <c r="B45" s="13" t="s">
        <v>70</v>
      </c>
      <c r="C45" s="14" t="s">
        <v>71</v>
      </c>
      <c r="D45" s="15">
        <v>0</v>
      </c>
      <c r="E45" s="15">
        <v>0</v>
      </c>
      <c r="F45" s="15">
        <v>0</v>
      </c>
      <c r="G45" s="15">
        <v>0</v>
      </c>
      <c r="H45" s="15">
        <f>D45+E45+F45+G45</f>
        <v>0</v>
      </c>
      <c r="I45" s="15">
        <v>0</v>
      </c>
      <c r="J45" s="15">
        <v>0</v>
      </c>
      <c r="K45" s="16">
        <v>0</v>
      </c>
      <c r="L45" s="16">
        <v>0</v>
      </c>
      <c r="M45" s="40">
        <f t="shared" si="0"/>
        <v>0</v>
      </c>
    </row>
    <row r="46" spans="2:13" s="20" customFormat="1" ht="24" customHeight="1" x14ac:dyDescent="0.25">
      <c r="B46" s="13" t="s">
        <v>72</v>
      </c>
      <c r="C46" s="14" t="s">
        <v>73</v>
      </c>
      <c r="D46" s="15">
        <v>0</v>
      </c>
      <c r="E46" s="15">
        <v>0</v>
      </c>
      <c r="F46" s="15">
        <v>0</v>
      </c>
      <c r="G46" s="15">
        <v>36412792</v>
      </c>
      <c r="H46" s="15">
        <v>0</v>
      </c>
      <c r="I46" s="15">
        <v>0</v>
      </c>
      <c r="J46" s="15">
        <v>0</v>
      </c>
      <c r="K46" s="16">
        <v>0</v>
      </c>
      <c r="L46" s="16">
        <v>0</v>
      </c>
      <c r="M46" s="40">
        <f t="shared" si="0"/>
        <v>36412792</v>
      </c>
    </row>
    <row r="47" spans="2:13" s="20" customFormat="1" ht="25.5" customHeight="1" x14ac:dyDescent="0.25">
      <c r="B47" s="13" t="s">
        <v>74</v>
      </c>
      <c r="C47" s="14" t="s">
        <v>75</v>
      </c>
      <c r="D47" s="15">
        <v>0</v>
      </c>
      <c r="E47" s="15">
        <v>0</v>
      </c>
      <c r="F47" s="15">
        <v>0</v>
      </c>
      <c r="G47" s="15">
        <v>0</v>
      </c>
      <c r="H47" s="15">
        <f t="shared" ref="H47:H55" si="1">D47+E47+F47+G47</f>
        <v>0</v>
      </c>
      <c r="I47" s="15">
        <v>0</v>
      </c>
      <c r="J47" s="15">
        <v>0</v>
      </c>
      <c r="K47" s="16">
        <v>0</v>
      </c>
      <c r="L47" s="16">
        <v>0</v>
      </c>
      <c r="M47" s="40">
        <f t="shared" si="0"/>
        <v>0</v>
      </c>
    </row>
    <row r="48" spans="2:13" s="20" customFormat="1" ht="15.75" customHeight="1" x14ac:dyDescent="0.25">
      <c r="B48" s="7">
        <v>2.5</v>
      </c>
      <c r="C48" s="11" t="s">
        <v>76</v>
      </c>
      <c r="D48" s="17"/>
      <c r="E48" s="17"/>
      <c r="F48" s="17"/>
      <c r="G48" s="17"/>
      <c r="H48" s="18">
        <f t="shared" si="1"/>
        <v>0</v>
      </c>
      <c r="I48" s="10"/>
      <c r="J48" s="10"/>
      <c r="K48" s="10"/>
      <c r="L48" s="10"/>
      <c r="M48" s="40">
        <f t="shared" si="0"/>
        <v>0</v>
      </c>
    </row>
    <row r="49" spans="2:13" s="20" customFormat="1" ht="26.25" customHeight="1" x14ac:dyDescent="0.25">
      <c r="B49" s="13" t="s">
        <v>77</v>
      </c>
      <c r="C49" s="14" t="s">
        <v>78</v>
      </c>
      <c r="D49" s="15">
        <v>0</v>
      </c>
      <c r="E49" s="15">
        <v>0</v>
      </c>
      <c r="F49" s="15">
        <v>0</v>
      </c>
      <c r="G49" s="15">
        <v>0</v>
      </c>
      <c r="H49" s="16">
        <f t="shared" si="1"/>
        <v>0</v>
      </c>
      <c r="I49" s="15">
        <v>0</v>
      </c>
      <c r="J49" s="16">
        <f t="shared" ref="J49:J55" si="2">F49+G49+H49+I49</f>
        <v>0</v>
      </c>
      <c r="K49" s="16">
        <v>0</v>
      </c>
      <c r="L49" s="16">
        <v>0</v>
      </c>
      <c r="M49" s="40">
        <f t="shared" si="0"/>
        <v>0</v>
      </c>
    </row>
    <row r="50" spans="2:13" s="20" customFormat="1" ht="25.5" customHeight="1" x14ac:dyDescent="0.25">
      <c r="B50" s="13" t="s">
        <v>79</v>
      </c>
      <c r="C50" s="14" t="s">
        <v>80</v>
      </c>
      <c r="D50" s="15">
        <v>0</v>
      </c>
      <c r="E50" s="15">
        <v>0</v>
      </c>
      <c r="F50" s="15">
        <v>0</v>
      </c>
      <c r="G50" s="15">
        <v>0</v>
      </c>
      <c r="H50" s="16">
        <f t="shared" si="1"/>
        <v>0</v>
      </c>
      <c r="I50" s="15">
        <v>0</v>
      </c>
      <c r="J50" s="16">
        <f t="shared" si="2"/>
        <v>0</v>
      </c>
      <c r="K50" s="16">
        <v>0</v>
      </c>
      <c r="L50" s="16">
        <v>0</v>
      </c>
      <c r="M50" s="40">
        <f t="shared" si="0"/>
        <v>0</v>
      </c>
    </row>
    <row r="51" spans="2:13" s="20" customFormat="1" ht="26.25" customHeight="1" x14ac:dyDescent="0.25">
      <c r="B51" s="13" t="s">
        <v>81</v>
      </c>
      <c r="C51" s="14" t="s">
        <v>82</v>
      </c>
      <c r="D51" s="15">
        <v>0</v>
      </c>
      <c r="E51" s="15">
        <v>0</v>
      </c>
      <c r="F51" s="15">
        <v>0</v>
      </c>
      <c r="G51" s="15">
        <v>0</v>
      </c>
      <c r="H51" s="16">
        <f t="shared" si="1"/>
        <v>0</v>
      </c>
      <c r="I51" s="15">
        <v>0</v>
      </c>
      <c r="J51" s="16">
        <f t="shared" si="2"/>
        <v>0</v>
      </c>
      <c r="K51" s="16">
        <v>0</v>
      </c>
      <c r="L51" s="16">
        <v>0</v>
      </c>
      <c r="M51" s="40">
        <f t="shared" si="0"/>
        <v>0</v>
      </c>
    </row>
    <row r="52" spans="2:13" s="20" customFormat="1" ht="25.5" customHeight="1" x14ac:dyDescent="0.25">
      <c r="B52" s="13" t="s">
        <v>83</v>
      </c>
      <c r="C52" s="14" t="s">
        <v>84</v>
      </c>
      <c r="D52" s="15">
        <v>0</v>
      </c>
      <c r="E52" s="15">
        <v>0</v>
      </c>
      <c r="F52" s="15">
        <v>0</v>
      </c>
      <c r="G52" s="15">
        <v>0</v>
      </c>
      <c r="H52" s="16">
        <f t="shared" si="1"/>
        <v>0</v>
      </c>
      <c r="I52" s="15">
        <v>0</v>
      </c>
      <c r="J52" s="16">
        <f t="shared" si="2"/>
        <v>0</v>
      </c>
      <c r="K52" s="16">
        <v>0</v>
      </c>
      <c r="L52" s="16">
        <v>0</v>
      </c>
      <c r="M52" s="40">
        <f t="shared" si="0"/>
        <v>0</v>
      </c>
    </row>
    <row r="53" spans="2:13" s="20" customFormat="1" ht="30" customHeight="1" x14ac:dyDescent="0.25">
      <c r="B53" s="13" t="s">
        <v>85</v>
      </c>
      <c r="C53" s="14" t="s">
        <v>86</v>
      </c>
      <c r="D53" s="15">
        <v>0</v>
      </c>
      <c r="E53" s="15">
        <v>0</v>
      </c>
      <c r="F53" s="15">
        <v>0</v>
      </c>
      <c r="G53" s="15">
        <v>0</v>
      </c>
      <c r="H53" s="16">
        <f t="shared" si="1"/>
        <v>0</v>
      </c>
      <c r="I53" s="15">
        <v>0</v>
      </c>
      <c r="J53" s="16">
        <f t="shared" si="2"/>
        <v>0</v>
      </c>
      <c r="K53" s="16">
        <v>0</v>
      </c>
      <c r="L53" s="16">
        <v>0</v>
      </c>
      <c r="M53" s="40">
        <f t="shared" si="0"/>
        <v>0</v>
      </c>
    </row>
    <row r="54" spans="2:13" s="20" customFormat="1" ht="20.100000000000001" customHeight="1" x14ac:dyDescent="0.25">
      <c r="B54" s="13" t="s">
        <v>87</v>
      </c>
      <c r="C54" s="14" t="s">
        <v>88</v>
      </c>
      <c r="D54" s="15">
        <v>0</v>
      </c>
      <c r="E54" s="15">
        <v>0</v>
      </c>
      <c r="F54" s="15">
        <v>0</v>
      </c>
      <c r="G54" s="15">
        <v>0</v>
      </c>
      <c r="H54" s="16">
        <f t="shared" si="1"/>
        <v>0</v>
      </c>
      <c r="I54" s="15">
        <v>0</v>
      </c>
      <c r="J54" s="16">
        <f t="shared" si="2"/>
        <v>0</v>
      </c>
      <c r="K54" s="16">
        <v>0</v>
      </c>
      <c r="L54" s="16">
        <v>0</v>
      </c>
      <c r="M54" s="40">
        <f t="shared" si="0"/>
        <v>0</v>
      </c>
    </row>
    <row r="55" spans="2:13" s="20" customFormat="1" ht="20.100000000000001" customHeight="1" x14ac:dyDescent="0.25">
      <c r="B55" s="13" t="s">
        <v>89</v>
      </c>
      <c r="C55" s="14" t="s">
        <v>90</v>
      </c>
      <c r="D55" s="15">
        <v>0</v>
      </c>
      <c r="E55" s="15">
        <v>0</v>
      </c>
      <c r="F55" s="15">
        <v>0</v>
      </c>
      <c r="G55" s="15">
        <v>0</v>
      </c>
      <c r="H55" s="16">
        <f t="shared" si="1"/>
        <v>0</v>
      </c>
      <c r="I55" s="15">
        <v>0</v>
      </c>
      <c r="J55" s="16">
        <f t="shared" si="2"/>
        <v>0</v>
      </c>
      <c r="K55" s="16">
        <v>0</v>
      </c>
      <c r="L55" s="16">
        <v>0</v>
      </c>
      <c r="M55" s="40">
        <f t="shared" si="0"/>
        <v>0</v>
      </c>
    </row>
    <row r="56" spans="2:13" s="20" customFormat="1" ht="14.25" customHeight="1" x14ac:dyDescent="0.25">
      <c r="B56" s="7">
        <v>2.6</v>
      </c>
      <c r="C56" s="11" t="s">
        <v>91</v>
      </c>
      <c r="D56" s="17"/>
      <c r="E56" s="17"/>
      <c r="F56" s="17"/>
      <c r="G56" s="17"/>
      <c r="H56" s="18"/>
      <c r="I56" s="10"/>
      <c r="J56" s="10"/>
      <c r="K56" s="10"/>
      <c r="L56" s="10"/>
      <c r="M56" s="40">
        <f t="shared" si="0"/>
        <v>0</v>
      </c>
    </row>
    <row r="57" spans="2:13" s="20" customFormat="1" ht="20.100000000000001" customHeight="1" x14ac:dyDescent="0.25">
      <c r="B57" s="13" t="s">
        <v>92</v>
      </c>
      <c r="C57" s="14" t="s">
        <v>93</v>
      </c>
      <c r="D57" s="15">
        <f>+'[1]Ejecución SIGEF'!D89</f>
        <v>0</v>
      </c>
      <c r="E57" s="15">
        <f>+'[1]Ejecución SIGEF'!E89</f>
        <v>0</v>
      </c>
      <c r="F57" s="37">
        <v>0</v>
      </c>
      <c r="G57" s="15">
        <v>46020</v>
      </c>
      <c r="H57" s="15">
        <v>0</v>
      </c>
      <c r="I57" s="15">
        <v>0</v>
      </c>
      <c r="J57" s="15">
        <v>0</v>
      </c>
      <c r="K57" s="16">
        <v>0</v>
      </c>
      <c r="L57" s="16">
        <v>0</v>
      </c>
      <c r="M57" s="40">
        <f t="shared" si="0"/>
        <v>46020</v>
      </c>
    </row>
    <row r="58" spans="2:13" s="20" customFormat="1" ht="20.100000000000001" customHeight="1" x14ac:dyDescent="0.25">
      <c r="B58" s="13" t="s">
        <v>94</v>
      </c>
      <c r="C58" s="14" t="s">
        <v>95</v>
      </c>
      <c r="D58" s="15">
        <f>+'[1]Ejecución SIGEF'!D90</f>
        <v>0</v>
      </c>
      <c r="E58" s="15">
        <f>+'[1]Ejecución SIGEF'!E90</f>
        <v>0</v>
      </c>
      <c r="F58" s="37">
        <v>0</v>
      </c>
      <c r="G58" s="15">
        <v>269989.90000000002</v>
      </c>
      <c r="H58" s="15">
        <v>0</v>
      </c>
      <c r="I58" s="15">
        <v>0</v>
      </c>
      <c r="J58" s="15">
        <v>0</v>
      </c>
      <c r="K58" s="16">
        <v>0</v>
      </c>
      <c r="L58" s="16">
        <v>0</v>
      </c>
      <c r="M58" s="40">
        <f t="shared" si="0"/>
        <v>269989.90000000002</v>
      </c>
    </row>
    <row r="59" spans="2:13" s="20" customFormat="1" ht="29.25" customHeight="1" x14ac:dyDescent="0.25">
      <c r="B59" s="13" t="s">
        <v>96</v>
      </c>
      <c r="C59" s="14" t="s">
        <v>97</v>
      </c>
      <c r="D59" s="15">
        <f>+'[1]Ejecución SIGEF'!D91</f>
        <v>0</v>
      </c>
      <c r="E59" s="15">
        <f>+'[1]Ejecución SIGEF'!E91</f>
        <v>0</v>
      </c>
      <c r="F59" s="15">
        <f>+'[1]Ejecución SIGEF'!F91</f>
        <v>0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  <c r="L59" s="16">
        <v>0</v>
      </c>
      <c r="M59" s="40">
        <f t="shared" si="0"/>
        <v>0</v>
      </c>
    </row>
    <row r="60" spans="2:13" s="20" customFormat="1" ht="25.5" customHeight="1" x14ac:dyDescent="0.25">
      <c r="B60" s="13" t="s">
        <v>98</v>
      </c>
      <c r="C60" s="14" t="s">
        <v>99</v>
      </c>
      <c r="D60" s="15">
        <f>+'[1]Ejecución SIGEF'!D92</f>
        <v>0</v>
      </c>
      <c r="E60" s="15">
        <f>+'[1]Ejecución SIGEF'!E92</f>
        <v>0</v>
      </c>
      <c r="F60" s="15">
        <f>+'[1]Ejecución SIGEF'!F92</f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6">
        <v>0</v>
      </c>
      <c r="M60" s="40">
        <f t="shared" si="0"/>
        <v>0</v>
      </c>
    </row>
    <row r="61" spans="2:13" s="20" customFormat="1" ht="20.100000000000001" customHeight="1" x14ac:dyDescent="0.25">
      <c r="B61" s="13" t="s">
        <v>100</v>
      </c>
      <c r="C61" s="14" t="s">
        <v>101</v>
      </c>
      <c r="D61" s="15">
        <f>+'[1]Ejecución SIGEF'!D93</f>
        <v>0</v>
      </c>
      <c r="E61" s="15">
        <f>+'[1]Ejecución SIGEF'!E93</f>
        <v>0</v>
      </c>
      <c r="F61" s="15">
        <f>+'[1]Ejecución SIGEF'!F93</f>
        <v>160952</v>
      </c>
      <c r="G61" s="15">
        <v>0</v>
      </c>
      <c r="H61" s="15">
        <v>0</v>
      </c>
      <c r="I61" s="15">
        <v>0</v>
      </c>
      <c r="J61" s="15">
        <v>0</v>
      </c>
      <c r="K61" s="15">
        <v>98294</v>
      </c>
      <c r="L61" s="15">
        <v>0</v>
      </c>
      <c r="M61" s="40">
        <f t="shared" si="0"/>
        <v>259246</v>
      </c>
    </row>
    <row r="62" spans="2:13" s="20" customFormat="1" ht="20.100000000000001" customHeight="1" x14ac:dyDescent="0.25">
      <c r="B62" s="13" t="s">
        <v>102</v>
      </c>
      <c r="C62" s="14" t="s">
        <v>103</v>
      </c>
      <c r="D62" s="15">
        <f>+'[1]Ejecución SIGEF'!D94</f>
        <v>0</v>
      </c>
      <c r="E62" s="15">
        <f>+'[1]Ejecución SIGEF'!E94</f>
        <v>0</v>
      </c>
      <c r="F62" s="15">
        <f>+'[1]Ejecución SIGEF'!F94</f>
        <v>0</v>
      </c>
      <c r="G62" s="15">
        <v>0</v>
      </c>
      <c r="H62" s="15">
        <v>39174.82</v>
      </c>
      <c r="I62" s="15">
        <v>0</v>
      </c>
      <c r="J62" s="15">
        <v>0</v>
      </c>
      <c r="K62" s="16">
        <v>0</v>
      </c>
      <c r="L62" s="16">
        <v>0</v>
      </c>
      <c r="M62" s="40">
        <f t="shared" si="0"/>
        <v>39174.82</v>
      </c>
    </row>
    <row r="63" spans="2:13" s="20" customFormat="1" ht="20.100000000000001" customHeight="1" x14ac:dyDescent="0.25">
      <c r="B63" s="13" t="s">
        <v>104</v>
      </c>
      <c r="C63" s="14" t="s">
        <v>105</v>
      </c>
      <c r="D63" s="15">
        <f>+'[1]Ejecución SIGEF'!D95</f>
        <v>0</v>
      </c>
      <c r="E63" s="15">
        <f>+'[1]Ejecución SIGEF'!E95</f>
        <v>0</v>
      </c>
      <c r="F63" s="15">
        <f>+'[1]Ejecución SIGEF'!F95</f>
        <v>0</v>
      </c>
      <c r="G63" s="15">
        <v>0</v>
      </c>
      <c r="H63" s="15">
        <v>0</v>
      </c>
      <c r="I63" s="15">
        <v>0</v>
      </c>
      <c r="J63" s="15">
        <v>0</v>
      </c>
      <c r="K63" s="16">
        <v>0</v>
      </c>
      <c r="L63" s="16">
        <v>0</v>
      </c>
      <c r="M63" s="40">
        <f t="shared" si="0"/>
        <v>0</v>
      </c>
    </row>
    <row r="64" spans="2:13" s="20" customFormat="1" ht="26.25" customHeight="1" x14ac:dyDescent="0.25">
      <c r="B64" s="13" t="s">
        <v>106</v>
      </c>
      <c r="C64" s="14" t="s">
        <v>107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6">
        <v>0</v>
      </c>
      <c r="L64" s="16">
        <v>0</v>
      </c>
      <c r="M64" s="40">
        <f t="shared" si="0"/>
        <v>0</v>
      </c>
    </row>
    <row r="65" spans="2:13" s="20" customFormat="1" ht="25.5" customHeight="1" x14ac:dyDescent="0.25">
      <c r="B65" s="13" t="s">
        <v>108</v>
      </c>
      <c r="C65" s="14" t="s">
        <v>109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6">
        <v>0</v>
      </c>
      <c r="M65" s="40">
        <f t="shared" si="0"/>
        <v>0</v>
      </c>
    </row>
    <row r="66" spans="2:13" s="20" customFormat="1" ht="17.25" customHeight="1" x14ac:dyDescent="0.25">
      <c r="B66" s="7">
        <v>2.7</v>
      </c>
      <c r="C66" s="11" t="s">
        <v>110</v>
      </c>
      <c r="D66" s="17"/>
      <c r="E66" s="17"/>
      <c r="F66" s="17"/>
      <c r="G66" s="17"/>
      <c r="H66" s="18"/>
      <c r="I66" s="10"/>
      <c r="J66" s="10"/>
      <c r="K66" s="10"/>
      <c r="L66" s="10"/>
      <c r="M66" s="40">
        <f t="shared" si="0"/>
        <v>0</v>
      </c>
    </row>
    <row r="67" spans="2:13" s="20" customFormat="1" ht="20.100000000000001" customHeight="1" x14ac:dyDescent="0.25">
      <c r="B67" s="13" t="s">
        <v>111</v>
      </c>
      <c r="C67" s="14" t="s">
        <v>112</v>
      </c>
      <c r="D67" s="15">
        <v>0</v>
      </c>
      <c r="E67" s="15">
        <v>0</v>
      </c>
      <c r="F67" s="15">
        <v>0</v>
      </c>
      <c r="G67" s="15">
        <v>0</v>
      </c>
      <c r="H67" s="16">
        <f t="shared" ref="H67:H77" si="3">D67+E67+F67+G67</f>
        <v>0</v>
      </c>
      <c r="I67" s="15">
        <v>0</v>
      </c>
      <c r="J67" s="15">
        <v>0</v>
      </c>
      <c r="K67" s="16">
        <v>0</v>
      </c>
      <c r="L67" s="16">
        <v>0</v>
      </c>
      <c r="M67" s="40">
        <f t="shared" si="0"/>
        <v>0</v>
      </c>
    </row>
    <row r="68" spans="2:13" s="20" customFormat="1" ht="20.100000000000001" customHeight="1" x14ac:dyDescent="0.25">
      <c r="B68" s="13" t="s">
        <v>113</v>
      </c>
      <c r="C68" s="14" t="s">
        <v>114</v>
      </c>
      <c r="D68" s="15">
        <v>0</v>
      </c>
      <c r="E68" s="15">
        <v>0</v>
      </c>
      <c r="F68" s="15">
        <v>0</v>
      </c>
      <c r="G68" s="15">
        <v>0</v>
      </c>
      <c r="H68" s="16">
        <f t="shared" si="3"/>
        <v>0</v>
      </c>
      <c r="I68" s="15">
        <v>0</v>
      </c>
      <c r="J68" s="15">
        <v>0</v>
      </c>
      <c r="K68" s="16">
        <v>0</v>
      </c>
      <c r="L68" s="16">
        <v>0</v>
      </c>
      <c r="M68" s="40">
        <f t="shared" si="0"/>
        <v>0</v>
      </c>
    </row>
    <row r="69" spans="2:13" s="20" customFormat="1" ht="20.100000000000001" customHeight="1" x14ac:dyDescent="0.25">
      <c r="B69" s="13" t="s">
        <v>115</v>
      </c>
      <c r="C69" s="14" t="s">
        <v>116</v>
      </c>
      <c r="D69" s="15">
        <v>0</v>
      </c>
      <c r="E69" s="15">
        <v>0</v>
      </c>
      <c r="F69" s="15">
        <v>0</v>
      </c>
      <c r="G69" s="15">
        <v>0</v>
      </c>
      <c r="H69" s="16">
        <f t="shared" si="3"/>
        <v>0</v>
      </c>
      <c r="I69" s="15">
        <v>0</v>
      </c>
      <c r="J69" s="15">
        <v>0</v>
      </c>
      <c r="K69" s="16">
        <v>0</v>
      </c>
      <c r="L69" s="16">
        <v>0</v>
      </c>
      <c r="M69" s="40">
        <f t="shared" si="0"/>
        <v>0</v>
      </c>
    </row>
    <row r="70" spans="2:13" s="20" customFormat="1" ht="30.75" customHeight="1" x14ac:dyDescent="0.25">
      <c r="B70" s="13" t="s">
        <v>117</v>
      </c>
      <c r="C70" s="14" t="s">
        <v>118</v>
      </c>
      <c r="D70" s="15">
        <v>0</v>
      </c>
      <c r="E70" s="15">
        <v>0</v>
      </c>
      <c r="F70" s="15">
        <v>0</v>
      </c>
      <c r="G70" s="15">
        <v>0</v>
      </c>
      <c r="H70" s="16">
        <f t="shared" si="3"/>
        <v>0</v>
      </c>
      <c r="I70" s="15">
        <v>0</v>
      </c>
      <c r="J70" s="15">
        <v>0</v>
      </c>
      <c r="K70" s="16">
        <v>0</v>
      </c>
      <c r="L70" s="16">
        <v>0</v>
      </c>
      <c r="M70" s="40">
        <f t="shared" si="0"/>
        <v>0</v>
      </c>
    </row>
    <row r="71" spans="2:13" s="20" customFormat="1" ht="27.75" customHeight="1" x14ac:dyDescent="0.25">
      <c r="B71" s="7">
        <v>2.8</v>
      </c>
      <c r="C71" s="11" t="s">
        <v>119</v>
      </c>
      <c r="D71" s="7"/>
      <c r="E71" s="11"/>
      <c r="F71" s="17"/>
      <c r="G71" s="17"/>
      <c r="H71" s="17">
        <f t="shared" si="3"/>
        <v>0</v>
      </c>
      <c r="I71" s="17"/>
      <c r="J71" s="18"/>
      <c r="K71" s="18"/>
      <c r="L71" s="18"/>
      <c r="M71" s="40">
        <f t="shared" si="0"/>
        <v>0</v>
      </c>
    </row>
    <row r="72" spans="2:13" s="20" customFormat="1" ht="20.100000000000001" customHeight="1" x14ac:dyDescent="0.25">
      <c r="B72" s="13" t="s">
        <v>120</v>
      </c>
      <c r="C72" s="14" t="s">
        <v>121</v>
      </c>
      <c r="D72" s="15">
        <v>0</v>
      </c>
      <c r="E72" s="15">
        <v>0</v>
      </c>
      <c r="F72" s="15">
        <v>0</v>
      </c>
      <c r="G72" s="15">
        <v>0</v>
      </c>
      <c r="H72" s="16">
        <f t="shared" si="3"/>
        <v>0</v>
      </c>
      <c r="I72" s="15">
        <v>0</v>
      </c>
      <c r="J72" s="15">
        <v>0</v>
      </c>
      <c r="K72" s="16">
        <v>0</v>
      </c>
      <c r="L72" s="16">
        <v>0</v>
      </c>
      <c r="M72" s="40">
        <f t="shared" si="0"/>
        <v>0</v>
      </c>
    </row>
    <row r="73" spans="2:13" s="20" customFormat="1" ht="28.5" customHeight="1" x14ac:dyDescent="0.25">
      <c r="B73" s="13" t="s">
        <v>122</v>
      </c>
      <c r="C73" s="14" t="s">
        <v>123</v>
      </c>
      <c r="D73" s="15">
        <v>0</v>
      </c>
      <c r="E73" s="15">
        <v>0</v>
      </c>
      <c r="F73" s="15">
        <v>0</v>
      </c>
      <c r="G73" s="15">
        <v>0</v>
      </c>
      <c r="H73" s="16">
        <f t="shared" si="3"/>
        <v>0</v>
      </c>
      <c r="I73" s="15">
        <v>0</v>
      </c>
      <c r="J73" s="15">
        <v>0</v>
      </c>
      <c r="K73" s="16">
        <v>0</v>
      </c>
      <c r="L73" s="16">
        <v>0</v>
      </c>
      <c r="M73" s="40">
        <f t="shared" si="0"/>
        <v>0</v>
      </c>
    </row>
    <row r="74" spans="2:13" s="20" customFormat="1" ht="15.75" customHeight="1" x14ac:dyDescent="0.25">
      <c r="B74" s="7">
        <v>2.9</v>
      </c>
      <c r="C74" s="11" t="s">
        <v>124</v>
      </c>
      <c r="D74" s="17"/>
      <c r="E74" s="17"/>
      <c r="F74" s="17"/>
      <c r="G74" s="17"/>
      <c r="H74" s="18">
        <f t="shared" si="3"/>
        <v>0</v>
      </c>
      <c r="I74" s="10"/>
      <c r="J74" s="10"/>
      <c r="K74" s="10"/>
      <c r="L74" s="10"/>
      <c r="M74" s="40">
        <f t="shared" si="0"/>
        <v>0</v>
      </c>
    </row>
    <row r="75" spans="2:13" s="20" customFormat="1" ht="20.100000000000001" customHeight="1" x14ac:dyDescent="0.25">
      <c r="B75" s="13" t="s">
        <v>125</v>
      </c>
      <c r="C75" s="14" t="s">
        <v>126</v>
      </c>
      <c r="D75" s="15">
        <v>0</v>
      </c>
      <c r="E75" s="15">
        <v>0</v>
      </c>
      <c r="F75" s="15">
        <v>0</v>
      </c>
      <c r="G75" s="15">
        <v>0</v>
      </c>
      <c r="H75" s="16">
        <f t="shared" si="3"/>
        <v>0</v>
      </c>
      <c r="I75" s="15">
        <v>0</v>
      </c>
      <c r="J75" s="15">
        <v>0</v>
      </c>
      <c r="K75" s="16">
        <v>0</v>
      </c>
      <c r="L75" s="16">
        <v>0</v>
      </c>
      <c r="M75" s="40">
        <f t="shared" si="0"/>
        <v>0</v>
      </c>
    </row>
    <row r="76" spans="2:13" s="20" customFormat="1" ht="20.100000000000001" customHeight="1" x14ac:dyDescent="0.25">
      <c r="B76" s="13" t="s">
        <v>127</v>
      </c>
      <c r="C76" s="14" t="s">
        <v>128</v>
      </c>
      <c r="D76" s="15">
        <v>0</v>
      </c>
      <c r="E76" s="15">
        <v>0</v>
      </c>
      <c r="F76" s="15">
        <v>0</v>
      </c>
      <c r="G76" s="15">
        <v>0</v>
      </c>
      <c r="H76" s="16">
        <f t="shared" si="3"/>
        <v>0</v>
      </c>
      <c r="I76" s="15">
        <v>0</v>
      </c>
      <c r="J76" s="15">
        <v>0</v>
      </c>
      <c r="K76" s="16">
        <v>0</v>
      </c>
      <c r="L76" s="16">
        <v>0</v>
      </c>
      <c r="M76" s="40">
        <f t="shared" si="0"/>
        <v>0</v>
      </c>
    </row>
    <row r="77" spans="2:13" s="20" customFormat="1" ht="29.25" customHeight="1" x14ac:dyDescent="0.25">
      <c r="B77" s="13" t="s">
        <v>129</v>
      </c>
      <c r="C77" s="14" t="s">
        <v>130</v>
      </c>
      <c r="D77" s="15">
        <v>0</v>
      </c>
      <c r="E77" s="15">
        <v>0</v>
      </c>
      <c r="F77" s="15">
        <v>0</v>
      </c>
      <c r="G77" s="15">
        <v>0</v>
      </c>
      <c r="H77" s="21">
        <f t="shared" si="3"/>
        <v>0</v>
      </c>
      <c r="I77" s="15">
        <v>0</v>
      </c>
      <c r="J77" s="15">
        <v>0</v>
      </c>
      <c r="K77" s="16">
        <v>0</v>
      </c>
      <c r="L77" s="16">
        <v>0</v>
      </c>
      <c r="M77" s="40">
        <f t="shared" si="0"/>
        <v>0</v>
      </c>
    </row>
    <row r="78" spans="2:13" ht="17.25" customHeight="1" x14ac:dyDescent="0.25">
      <c r="B78" s="42" t="s">
        <v>131</v>
      </c>
      <c r="C78" s="42"/>
      <c r="D78" s="28">
        <v>51930087.609999999</v>
      </c>
      <c r="E78" s="28">
        <f>SUM(E15:E77)</f>
        <v>123641171.28</v>
      </c>
      <c r="F78" s="28">
        <f>SUM(F15:F77)</f>
        <v>226575430.57000002</v>
      </c>
      <c r="G78" s="28">
        <v>144773866.21000001</v>
      </c>
      <c r="H78" s="28">
        <f>SUM(H15:H77)</f>
        <v>98659927.139999986</v>
      </c>
      <c r="I78" s="28">
        <f>SUM(I15:I77)</f>
        <v>147842828.40000001</v>
      </c>
      <c r="J78" s="28">
        <f>J15+J16+J19+J22+J23+J26+J27+J33+J37+J41</f>
        <v>107378326.91</v>
      </c>
      <c r="K78" s="28">
        <f>SUM(K15:K77)</f>
        <v>192922833.35999998</v>
      </c>
      <c r="L78" s="28">
        <f>L15+L16+L17+L18+L19+L21+L22+L23+L24+L25+L26+L27+L28+L29+L31+L32+L33+L34+L35+L36+L37+L38+L39+L41+L42+L43+L44+L45+L46+L47+L49+L50+L51+L52+L53+L54+L55+L57+L58+L59+L60+L61+L62+L63+L64+L65</f>
        <v>133070034.94999999</v>
      </c>
      <c r="M78" s="28">
        <f>D78+E78+F78+G78+H78+I78+J78+K78+L78</f>
        <v>1226794506.4300001</v>
      </c>
    </row>
    <row r="79" spans="2:13" s="20" customFormat="1" ht="20.100000000000001" customHeight="1" x14ac:dyDescent="0.25">
      <c r="B79" s="23">
        <v>4</v>
      </c>
      <c r="C79" s="24" t="s">
        <v>132</v>
      </c>
      <c r="D79" s="15">
        <v>0</v>
      </c>
      <c r="E79" s="15">
        <v>0</v>
      </c>
      <c r="F79" s="15">
        <v>0</v>
      </c>
      <c r="G79" s="15">
        <v>0</v>
      </c>
      <c r="H79" s="15"/>
      <c r="I79" s="15">
        <v>0</v>
      </c>
      <c r="J79" s="15">
        <v>0</v>
      </c>
      <c r="K79" s="16">
        <v>0</v>
      </c>
      <c r="L79" s="16">
        <v>0</v>
      </c>
      <c r="M79" s="40">
        <f t="shared" ref="M79:M80" si="4">SUM(D79:K79)</f>
        <v>0</v>
      </c>
    </row>
    <row r="80" spans="2:13" ht="20.100000000000001" customHeight="1" x14ac:dyDescent="0.25">
      <c r="B80" s="13">
        <v>4.0999999999999996</v>
      </c>
      <c r="C80" s="24" t="s">
        <v>133</v>
      </c>
      <c r="D80" s="15">
        <v>0</v>
      </c>
      <c r="E80" s="15">
        <v>0</v>
      </c>
      <c r="F80" s="15">
        <v>0</v>
      </c>
      <c r="G80" s="15">
        <v>0</v>
      </c>
      <c r="H80" s="15">
        <f>D80+E80+F80+G80</f>
        <v>0</v>
      </c>
      <c r="I80" s="15">
        <v>0</v>
      </c>
      <c r="J80" s="15">
        <v>0</v>
      </c>
      <c r="K80" s="16">
        <v>0</v>
      </c>
      <c r="L80" s="16">
        <v>0</v>
      </c>
      <c r="M80" s="40">
        <f t="shared" si="4"/>
        <v>0</v>
      </c>
    </row>
    <row r="81" spans="2:13" ht="20.100000000000001" customHeight="1" x14ac:dyDescent="0.25">
      <c r="B81" s="13" t="s">
        <v>134</v>
      </c>
      <c r="C81" s="14" t="s">
        <v>135</v>
      </c>
      <c r="D81" s="15">
        <v>0</v>
      </c>
      <c r="E81" s="15">
        <v>0</v>
      </c>
      <c r="F81" s="15">
        <v>0</v>
      </c>
      <c r="G81" s="15">
        <v>0</v>
      </c>
      <c r="H81" s="15">
        <f t="shared" ref="H81:H88" si="5">D81+E81+F81+G81</f>
        <v>0</v>
      </c>
      <c r="I81" s="15">
        <v>0</v>
      </c>
      <c r="J81" s="15">
        <v>0</v>
      </c>
      <c r="K81" s="16">
        <v>0</v>
      </c>
      <c r="L81" s="16">
        <v>0</v>
      </c>
      <c r="M81" s="40">
        <f t="shared" ref="M81:M87" si="6">SUM(D81:K81)</f>
        <v>0</v>
      </c>
    </row>
    <row r="82" spans="2:13" ht="20.100000000000001" customHeight="1" x14ac:dyDescent="0.25">
      <c r="B82" s="13" t="s">
        <v>136</v>
      </c>
      <c r="C82" s="14" t="s">
        <v>137</v>
      </c>
      <c r="D82" s="15">
        <v>0</v>
      </c>
      <c r="E82" s="15">
        <v>0</v>
      </c>
      <c r="F82" s="15">
        <v>0</v>
      </c>
      <c r="G82" s="15">
        <v>0</v>
      </c>
      <c r="H82" s="15">
        <f t="shared" si="5"/>
        <v>0</v>
      </c>
      <c r="I82" s="15">
        <v>0</v>
      </c>
      <c r="J82" s="15">
        <v>0</v>
      </c>
      <c r="K82" s="16">
        <v>0</v>
      </c>
      <c r="L82" s="16">
        <v>0</v>
      </c>
      <c r="M82" s="40">
        <f t="shared" si="6"/>
        <v>0</v>
      </c>
    </row>
    <row r="83" spans="2:13" ht="20.100000000000001" customHeight="1" x14ac:dyDescent="0.25">
      <c r="B83" s="13">
        <v>4.2</v>
      </c>
      <c r="C83" s="24" t="s">
        <v>138</v>
      </c>
      <c r="D83" s="15">
        <v>0</v>
      </c>
      <c r="E83" s="15">
        <v>0</v>
      </c>
      <c r="F83" s="15">
        <v>0</v>
      </c>
      <c r="G83" s="15">
        <v>0</v>
      </c>
      <c r="H83" s="15">
        <f t="shared" si="5"/>
        <v>0</v>
      </c>
      <c r="I83" s="15">
        <v>0</v>
      </c>
      <c r="J83" s="15">
        <v>0</v>
      </c>
      <c r="K83" s="16">
        <v>0</v>
      </c>
      <c r="L83" s="16">
        <v>0</v>
      </c>
      <c r="M83" s="40">
        <f t="shared" si="6"/>
        <v>0</v>
      </c>
    </row>
    <row r="84" spans="2:13" ht="20.100000000000001" customHeight="1" x14ac:dyDescent="0.25">
      <c r="B84" s="13" t="s">
        <v>139</v>
      </c>
      <c r="C84" s="14" t="s">
        <v>140</v>
      </c>
      <c r="D84" s="15">
        <v>0</v>
      </c>
      <c r="E84" s="15">
        <v>0</v>
      </c>
      <c r="F84" s="15">
        <v>0</v>
      </c>
      <c r="G84" s="15">
        <v>0</v>
      </c>
      <c r="H84" s="15">
        <f t="shared" si="5"/>
        <v>0</v>
      </c>
      <c r="I84" s="15">
        <v>0</v>
      </c>
      <c r="J84" s="15">
        <v>0</v>
      </c>
      <c r="K84" s="16">
        <v>0</v>
      </c>
      <c r="L84" s="16">
        <v>0</v>
      </c>
      <c r="M84" s="40">
        <f t="shared" si="6"/>
        <v>0</v>
      </c>
    </row>
    <row r="85" spans="2:13" ht="20.100000000000001" customHeight="1" x14ac:dyDescent="0.25">
      <c r="B85" s="13" t="s">
        <v>141</v>
      </c>
      <c r="C85" s="14" t="s">
        <v>142</v>
      </c>
      <c r="D85" s="15">
        <v>0</v>
      </c>
      <c r="E85" s="15">
        <v>0</v>
      </c>
      <c r="F85" s="15">
        <v>0</v>
      </c>
      <c r="G85" s="15">
        <v>0</v>
      </c>
      <c r="H85" s="15">
        <f t="shared" si="5"/>
        <v>0</v>
      </c>
      <c r="I85" s="15">
        <v>0</v>
      </c>
      <c r="J85" s="15">
        <v>0</v>
      </c>
      <c r="K85" s="16">
        <v>0</v>
      </c>
      <c r="L85" s="16">
        <v>0</v>
      </c>
      <c r="M85" s="40">
        <f t="shared" si="6"/>
        <v>0</v>
      </c>
    </row>
    <row r="86" spans="2:13" ht="20.100000000000001" customHeight="1" x14ac:dyDescent="0.25">
      <c r="B86" s="13">
        <v>4.3</v>
      </c>
      <c r="C86" s="24" t="s">
        <v>143</v>
      </c>
      <c r="D86" s="15">
        <v>0</v>
      </c>
      <c r="E86" s="15">
        <v>0</v>
      </c>
      <c r="F86" s="15">
        <v>0</v>
      </c>
      <c r="G86" s="15">
        <v>0</v>
      </c>
      <c r="H86" s="15">
        <f t="shared" si="5"/>
        <v>0</v>
      </c>
      <c r="I86" s="15">
        <v>0</v>
      </c>
      <c r="J86" s="15">
        <v>0</v>
      </c>
      <c r="K86" s="16">
        <v>0</v>
      </c>
      <c r="L86" s="16">
        <v>0</v>
      </c>
      <c r="M86" s="40">
        <f t="shared" si="6"/>
        <v>0</v>
      </c>
    </row>
    <row r="87" spans="2:13" ht="20.100000000000001" customHeight="1" x14ac:dyDescent="0.25">
      <c r="B87" s="13" t="s">
        <v>144</v>
      </c>
      <c r="C87" s="14" t="s">
        <v>145</v>
      </c>
      <c r="D87" s="15">
        <v>0</v>
      </c>
      <c r="E87" s="15">
        <v>0</v>
      </c>
      <c r="F87" s="15">
        <v>0</v>
      </c>
      <c r="G87" s="15">
        <v>0</v>
      </c>
      <c r="H87" s="15">
        <f t="shared" si="5"/>
        <v>0</v>
      </c>
      <c r="I87" s="15">
        <v>0</v>
      </c>
      <c r="J87" s="15">
        <v>0</v>
      </c>
      <c r="K87" s="16">
        <v>0</v>
      </c>
      <c r="L87" s="16">
        <v>0</v>
      </c>
      <c r="M87" s="40">
        <f t="shared" si="6"/>
        <v>0</v>
      </c>
    </row>
    <row r="88" spans="2:13" ht="14.25" customHeight="1" x14ac:dyDescent="0.25">
      <c r="B88" s="42" t="s">
        <v>146</v>
      </c>
      <c r="C88" s="42"/>
      <c r="D88" s="25">
        <f t="shared" ref="D88:M88" si="7">SUM(D80:D87)</f>
        <v>0</v>
      </c>
      <c r="E88" s="25">
        <f t="shared" si="7"/>
        <v>0</v>
      </c>
      <c r="F88" s="25">
        <f t="shared" si="7"/>
        <v>0</v>
      </c>
      <c r="G88" s="25">
        <f t="shared" si="7"/>
        <v>0</v>
      </c>
      <c r="H88" s="22">
        <f t="shared" si="5"/>
        <v>0</v>
      </c>
      <c r="I88" s="25">
        <f t="shared" si="7"/>
        <v>0</v>
      </c>
      <c r="J88" s="25">
        <f t="shared" si="7"/>
        <v>0</v>
      </c>
      <c r="K88" s="25"/>
      <c r="L88" s="25"/>
      <c r="M88" s="25">
        <f t="shared" si="7"/>
        <v>0</v>
      </c>
    </row>
    <row r="89" spans="2:13" ht="20.100000000000001" customHeight="1" x14ac:dyDescent="0.25">
      <c r="B89" s="26"/>
      <c r="C89" s="27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2:13" ht="17.25" customHeight="1" x14ac:dyDescent="0.25">
      <c r="B90" s="42" t="s">
        <v>147</v>
      </c>
      <c r="C90" s="42"/>
      <c r="D90" s="28">
        <f>D78+D79+D80+D81+D82+D83+D84+D85+D86+D87</f>
        <v>51930087.609999999</v>
      </c>
      <c r="E90" s="28">
        <f>E78+E79+E80+E81+E82+E83+E84+E85+E86+E87</f>
        <v>123641171.28</v>
      </c>
      <c r="F90" s="28">
        <f>F78+F79+F80+F81+F82+F83+F84+F85+F86+F87</f>
        <v>226575430.57000002</v>
      </c>
      <c r="G90" s="28">
        <f>SUM(G78)</f>
        <v>144773866.21000001</v>
      </c>
      <c r="H90" s="28">
        <v>98659927.140000001</v>
      </c>
      <c r="I90" s="28">
        <v>147842828.40000001</v>
      </c>
      <c r="J90" s="28">
        <f>J78+J79+J80+J81+J82+J83+J84+J85+J86+J87</f>
        <v>107378326.91</v>
      </c>
      <c r="K90" s="28">
        <f>K78+K79+K80+K81+K82+K83+K84+K85+K86+K87</f>
        <v>192922833.35999998</v>
      </c>
      <c r="L90" s="28">
        <f>L78+L79+L80+L81+L82+L83+L84+L85+L86+L87</f>
        <v>133070034.94999999</v>
      </c>
      <c r="M90" s="28">
        <f>M78+M79+M80+M81+M82+M83+M84+M85+M86+M87</f>
        <v>1226794506.4300001</v>
      </c>
    </row>
    <row r="91" spans="2:13" s="33" customFormat="1" ht="17.25" x14ac:dyDescent="0.3">
      <c r="B91" s="30" t="s">
        <v>148</v>
      </c>
      <c r="C91" s="31"/>
      <c r="D91" s="31"/>
      <c r="E91" s="31"/>
      <c r="F91" s="31"/>
      <c r="G91" s="31"/>
      <c r="H91" s="31"/>
      <c r="I91" s="32"/>
      <c r="J91" s="32"/>
      <c r="K91" s="32"/>
      <c r="L91" s="32"/>
      <c r="M91" s="29"/>
    </row>
    <row r="92" spans="2:13" s="33" customFormat="1" ht="17.25" x14ac:dyDescent="0.3">
      <c r="B92" s="30" t="s">
        <v>149</v>
      </c>
      <c r="C92" s="31"/>
      <c r="D92" s="31"/>
      <c r="E92" s="31"/>
      <c r="F92" s="31"/>
      <c r="G92" s="31"/>
      <c r="H92" s="31"/>
      <c r="I92" s="32"/>
      <c r="J92" s="32"/>
      <c r="K92" s="32"/>
      <c r="L92" s="32"/>
      <c r="M92" s="29"/>
    </row>
    <row r="93" spans="2:13" s="33" customFormat="1" ht="17.25" x14ac:dyDescent="0.3">
      <c r="B93" s="30" t="s">
        <v>150</v>
      </c>
      <c r="C93" s="31"/>
      <c r="D93" s="31"/>
      <c r="E93" s="31"/>
      <c r="F93" s="31"/>
      <c r="G93" s="31"/>
      <c r="H93" s="31"/>
      <c r="I93" s="32"/>
      <c r="J93" s="32"/>
      <c r="K93" s="32"/>
      <c r="L93" s="32"/>
      <c r="M93" s="29"/>
    </row>
    <row r="94" spans="2:13" s="33" customFormat="1" ht="17.25" x14ac:dyDescent="0.3">
      <c r="B94" s="30" t="s">
        <v>151</v>
      </c>
      <c r="C94" s="31"/>
      <c r="D94" s="31"/>
      <c r="E94" s="31"/>
      <c r="F94" s="31"/>
      <c r="G94" s="31"/>
      <c r="H94" s="31"/>
      <c r="I94" s="32"/>
      <c r="J94" s="32"/>
      <c r="K94" s="32"/>
      <c r="L94" s="32"/>
      <c r="M94" s="29"/>
    </row>
    <row r="95" spans="2:13" s="33" customFormat="1" ht="17.25" x14ac:dyDescent="0.3">
      <c r="B95" s="30" t="s">
        <v>152</v>
      </c>
      <c r="C95" s="31"/>
      <c r="D95" s="31"/>
      <c r="E95" s="31"/>
      <c r="F95" s="31"/>
      <c r="G95" s="31"/>
      <c r="H95" s="31"/>
      <c r="I95" s="32"/>
      <c r="J95" s="32"/>
      <c r="K95" s="32"/>
      <c r="L95" s="32"/>
      <c r="M95" s="29"/>
    </row>
    <row r="96" spans="2:13" ht="18.75" x14ac:dyDescent="0.3">
      <c r="B96" s="34"/>
      <c r="C96" s="34"/>
      <c r="D96" s="35"/>
      <c r="E96" s="35"/>
      <c r="F96" s="35"/>
      <c r="G96" s="35"/>
      <c r="H96" s="36"/>
    </row>
    <row r="97" spans="2:8" ht="18.75" hidden="1" x14ac:dyDescent="0.3">
      <c r="B97" s="34"/>
      <c r="C97" s="34"/>
      <c r="D97" s="35"/>
      <c r="E97" s="35"/>
      <c r="F97" s="35"/>
      <c r="G97" s="35"/>
      <c r="H97" s="36"/>
    </row>
    <row r="98" spans="2:8" ht="15.75" hidden="1" thickBot="1" x14ac:dyDescent="0.3">
      <c r="C98" s="38"/>
    </row>
    <row r="99" spans="2:8" ht="24" hidden="1" customHeight="1" x14ac:dyDescent="0.25">
      <c r="C99" s="39" t="s">
        <v>155</v>
      </c>
    </row>
    <row r="100" spans="2:8" ht="17.25" hidden="1" x14ac:dyDescent="0.3">
      <c r="C100" s="31" t="s">
        <v>156</v>
      </c>
    </row>
  </sheetData>
  <sheetProtection algorithmName="SHA-512" hashValue="S/y+BR3DY+RVVYJENgS6LXk5QsuhI0DtGWspt/SWJkmzP3ECX1J/V7imVO12sbmfZfRpDRHyDvZefPf/khVhVA==" saltValue="Nm7z4z+xcYRcMp8Bg3kCQQ==" spinCount="100000" sheet="1" objects="1" scenarios="1"/>
  <mergeCells count="10">
    <mergeCell ref="B3:M3"/>
    <mergeCell ref="B4:M4"/>
    <mergeCell ref="B5:M5"/>
    <mergeCell ref="B6:M6"/>
    <mergeCell ref="B7:M7"/>
    <mergeCell ref="B8:M8"/>
    <mergeCell ref="B78:C78"/>
    <mergeCell ref="B88:C88"/>
    <mergeCell ref="B90:C90"/>
    <mergeCell ref="B9:M9"/>
  </mergeCells>
  <pageMargins left="0.25" right="0.25" top="0.75" bottom="0.75" header="0.3" footer="0.3"/>
  <pageSetup scale="48" fitToHeight="0" orientation="landscape" r:id="rId1"/>
  <headerFooter>
    <oddFooter>&amp;C&amp;"taoma,Negrita"&amp;14Pagina &amp;P de &amp;N</oddFooter>
  </headerFooter>
  <rowBreaks count="2" manualBreakCount="2">
    <brk id="47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 Ene-Agto. SIGEF</vt:lpstr>
      <vt:lpstr>'2022 Ene-Agto. SIGEF'!Títulos_a_imprimir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De La Cruz</dc:creator>
  <cp:lastModifiedBy>José Vicente Feliz</cp:lastModifiedBy>
  <cp:lastPrinted>2022-10-10T19:50:23Z</cp:lastPrinted>
  <dcterms:created xsi:type="dcterms:W3CDTF">2022-07-09T20:42:05Z</dcterms:created>
  <dcterms:modified xsi:type="dcterms:W3CDTF">2022-10-10T19:52:42Z</dcterms:modified>
</cp:coreProperties>
</file>